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380" windowHeight="7095" tabRatio="887" activeTab="0"/>
  </bookViews>
  <sheets>
    <sheet name="Recursos_Salud" sheetId="1" r:id="rId1"/>
    <sheet name="Recursos_Salud_II" sheetId="2" r:id="rId2"/>
    <sheet name="Presupuesto" sheetId="3" r:id="rId3"/>
    <sheet name="Cons_Ext" sheetId="4" r:id="rId4"/>
    <sheet name="Cons_Ext_II" sheetId="5" r:id="rId5"/>
    <sheet name="Cons_Ext_III" sheetId="6" r:id="rId6"/>
    <sheet name="Cons_Ext_IV" sheetId="7" r:id="rId7"/>
    <sheet name="Cons_Ext_V" sheetId="8" r:id="rId8"/>
    <sheet name="Hospitaliz" sheetId="9" r:id="rId9"/>
    <sheet name="Hospitaliz_II" sheetId="10" r:id="rId10"/>
    <sheet name="Hospitaliz_III" sheetId="11" r:id="rId11"/>
    <sheet name="Urgencias" sheetId="12" r:id="rId12"/>
    <sheet name="Urgencias_II" sheetId="13" r:id="rId13"/>
    <sheet name="Urgencias_III" sheetId="14" r:id="rId14"/>
    <sheet name="Enseñanza_Inv" sheetId="15" r:id="rId15"/>
    <sheet name="Indicadores_Estratégicos" sheetId="16" r:id="rId16"/>
    <sheet name="Indicadores_Gestión" sheetId="17" r:id="rId17"/>
  </sheets>
  <definedNames>
    <definedName name="_xlnm.Print_Area" localSheetId="3">'Cons_Ext'!$A$1:$H$70</definedName>
    <definedName name="_xlnm.Print_Area" localSheetId="4">'Cons_Ext_II'!$A$1:$H$84</definedName>
    <definedName name="_xlnm.Print_Area" localSheetId="5">'Cons_Ext_III'!$A$1:$H$52</definedName>
    <definedName name="_xlnm.Print_Area" localSheetId="6">'Cons_Ext_IV'!$A$1:$H$117</definedName>
    <definedName name="_xlnm.Print_Area" localSheetId="7">'Cons_Ext_V'!$A$1:$H$75</definedName>
    <definedName name="_xlnm.Print_Area" localSheetId="14">'Enseñanza_Inv'!$A$1:$I$15</definedName>
    <definedName name="_xlnm.Print_Area" localSheetId="8">'Hospitaliz'!$A$1:$E$49</definedName>
    <definedName name="_xlnm.Print_Area" localSheetId="9">'Hospitaliz_II'!$A$1:$E$30</definedName>
    <definedName name="_xlnm.Print_Area" localSheetId="10">'Hospitaliz_III'!$A$1:$E$58</definedName>
    <definedName name="_xlnm.Print_Area" localSheetId="15">'Indicadores_Estratégicos'!$A$1:$J$52</definedName>
    <definedName name="_xlnm.Print_Area" localSheetId="16">'Indicadores_Gestión'!$A$1:$I$20</definedName>
    <definedName name="_xlnm.Print_Area" localSheetId="2">'Presupuesto'!$A$1:$I$35</definedName>
    <definedName name="_xlnm.Print_Area" localSheetId="0">'Recursos_Salud'!$A$1:$H$56</definedName>
    <definedName name="_xlnm.Print_Area" localSheetId="1">'Recursos_Salud_II'!$A$1:$H$76</definedName>
    <definedName name="_xlnm.Print_Area" localSheetId="11">'Urgencias'!$A$1:$E$55</definedName>
    <definedName name="_xlnm.Print_Area" localSheetId="12">'Urgencias_II'!$A$1:$E$30</definedName>
    <definedName name="_xlnm.Print_Area" localSheetId="13">'Urgencias_III'!$A$1:$E$59</definedName>
  </definedNames>
  <calcPr fullCalcOnLoad="1"/>
</workbook>
</file>

<file path=xl/sharedStrings.xml><?xml version="1.0" encoding="utf-8"?>
<sst xmlns="http://schemas.openxmlformats.org/spreadsheetml/2006/main" count="1381" uniqueCount="327">
  <si>
    <t>Tipo de Recurso</t>
  </si>
  <si>
    <t>Unidad de Atención</t>
  </si>
  <si>
    <t>HPFBA</t>
  </si>
  <si>
    <t>HPIJNN</t>
  </si>
  <si>
    <t>HPSRM</t>
  </si>
  <si>
    <t>CECOSAM-C</t>
  </si>
  <si>
    <t>CECOSAM-I</t>
  </si>
  <si>
    <t>CECOSAM-Z</t>
  </si>
  <si>
    <t>Total</t>
  </si>
  <si>
    <t>Psiquiatría</t>
  </si>
  <si>
    <t>Paidopsiquiatría</t>
  </si>
  <si>
    <t>Medicina de Rehabilitación</t>
  </si>
  <si>
    <t>Psicología y Salud mental</t>
  </si>
  <si>
    <t>Neurología</t>
  </si>
  <si>
    <t>N/A</t>
  </si>
  <si>
    <t>Camas censables</t>
  </si>
  <si>
    <t>Registradas</t>
  </si>
  <si>
    <t>En servicio</t>
  </si>
  <si>
    <t>Camas no censables</t>
  </si>
  <si>
    <t>Laboratorio</t>
  </si>
  <si>
    <t>Análisis Clínico</t>
  </si>
  <si>
    <t>Áreas</t>
  </si>
  <si>
    <t>Urgencias</t>
  </si>
  <si>
    <t>Medicina Física y Rehabilitación</t>
  </si>
  <si>
    <t>Equipos</t>
  </si>
  <si>
    <t>Rayos X</t>
  </si>
  <si>
    <t>Rayos X dental</t>
  </si>
  <si>
    <t>Electrocardiografo</t>
  </si>
  <si>
    <t>Electroencefalógrafo</t>
  </si>
  <si>
    <t>Resonador Magnético</t>
  </si>
  <si>
    <t>Otros recursos</t>
  </si>
  <si>
    <t>Unidad Dental</t>
  </si>
  <si>
    <t>Farmacia</t>
  </si>
  <si>
    <t>Archivo clínico</t>
  </si>
  <si>
    <t>Personal</t>
  </si>
  <si>
    <t>Médicos en contacto con paciente por especialidad</t>
  </si>
  <si>
    <t>General o Familiar</t>
  </si>
  <si>
    <t>Psiquiatra</t>
  </si>
  <si>
    <t>Paidopsiquiatras</t>
  </si>
  <si>
    <t>Odontólogo</t>
  </si>
  <si>
    <t>Neurólogo</t>
  </si>
  <si>
    <t>Físico o de Rehabilitación</t>
  </si>
  <si>
    <t>Médicos residentes</t>
  </si>
  <si>
    <t>Subtotal</t>
  </si>
  <si>
    <t>Médicos en otras labores</t>
  </si>
  <si>
    <t>Administrativas</t>
  </si>
  <si>
    <t>Enseñanza e investigación</t>
  </si>
  <si>
    <t>Epidemiología</t>
  </si>
  <si>
    <t>Enfermeras en contacto con pacientes</t>
  </si>
  <si>
    <t>General</t>
  </si>
  <si>
    <t>Especialista</t>
  </si>
  <si>
    <t>Pasante</t>
  </si>
  <si>
    <t>Auxiliar</t>
  </si>
  <si>
    <t>Enfermeras en otras labores</t>
  </si>
  <si>
    <t xml:space="preserve">Otras </t>
  </si>
  <si>
    <t>Otros profesionales de la salud</t>
  </si>
  <si>
    <t>Químico</t>
  </si>
  <si>
    <t>Trabajador social</t>
  </si>
  <si>
    <t>Psicólogo</t>
  </si>
  <si>
    <t>Personal técnico</t>
  </si>
  <si>
    <t>Dietista</t>
  </si>
  <si>
    <t>Trabajo social</t>
  </si>
  <si>
    <t>Electromédicos</t>
  </si>
  <si>
    <t>Estadística</t>
  </si>
  <si>
    <t>Rehabilitación física</t>
  </si>
  <si>
    <t>Radiología</t>
  </si>
  <si>
    <t>Otro personal</t>
  </si>
  <si>
    <t>Personal administrativo</t>
  </si>
  <si>
    <t>Conservación y mantenimiento</t>
  </si>
  <si>
    <t>Intendencia</t>
  </si>
  <si>
    <t>Programa Presupuestal</t>
  </si>
  <si>
    <t>Oficinas Centrales</t>
  </si>
  <si>
    <t>M001 Actividades de apoyo administrativo</t>
  </si>
  <si>
    <t>E010 Formación en materia de salud mental</t>
  </si>
  <si>
    <t>E019 Capacitación en materia de salud mental</t>
  </si>
  <si>
    <t>E022 Invesigación en materia de salud mental</t>
  </si>
  <si>
    <t>E023 Proporcionar servicios de salud mental</t>
  </si>
  <si>
    <t>Capítulo</t>
  </si>
  <si>
    <t>2000 Materiales y suministros</t>
  </si>
  <si>
    <t>3000 Servicios generales</t>
  </si>
  <si>
    <t>Grupo de edad (años)</t>
  </si>
  <si>
    <t xml:space="preserve">Menor a 10 </t>
  </si>
  <si>
    <t>Primera Vez</t>
  </si>
  <si>
    <t>Hombres</t>
  </si>
  <si>
    <t>Mujeres</t>
  </si>
  <si>
    <t>Subsecuente</t>
  </si>
  <si>
    <t>10-19</t>
  </si>
  <si>
    <t>20-29</t>
  </si>
  <si>
    <t>30-49</t>
  </si>
  <si>
    <t>50-59</t>
  </si>
  <si>
    <t>60 y más</t>
  </si>
  <si>
    <t>Consultas por Especialidad</t>
  </si>
  <si>
    <t>PRECONSULTA</t>
  </si>
  <si>
    <t>PAIDOPSIQUIATRÍA</t>
  </si>
  <si>
    <t>PSIQUIATRÍA</t>
  </si>
  <si>
    <t>PSICOGERIATRÍA</t>
  </si>
  <si>
    <t>PSICOLOGÍA</t>
  </si>
  <si>
    <t>MEDICINA GENERAL</t>
  </si>
  <si>
    <t>OTRA ESPECIALIDAD</t>
  </si>
  <si>
    <t>SALUD BUCAL</t>
  </si>
  <si>
    <t>Primera vez</t>
  </si>
  <si>
    <t>Afección Principal</t>
  </si>
  <si>
    <t>F00-F09 T. Mentales orgánicos</t>
  </si>
  <si>
    <t>F10-F19 T. Mentales debidos al cosnumo de sustancias</t>
  </si>
  <si>
    <t>F20-F29 Esquizofrenia, T. Esquizotípico y de ideas delirantes</t>
  </si>
  <si>
    <t>F30-F39 T. Del humor (afectivos)</t>
  </si>
  <si>
    <t>F40-F49 T. Neuróticos y somatomorfos</t>
  </si>
  <si>
    <t>F50-F59 T. Asociado a disfunciones fisiológicas</t>
  </si>
  <si>
    <t>F60-F69 T. De la personalidad</t>
  </si>
  <si>
    <t>F70-F79 Retraso mental</t>
  </si>
  <si>
    <t>F80-F89 T. Del desarrollo psicológico</t>
  </si>
  <si>
    <t>F90-F98 T. Del comportamiento en la infancia y adolescencia</t>
  </si>
  <si>
    <t>Otras</t>
  </si>
  <si>
    <t>Tipo de Terapia</t>
  </si>
  <si>
    <t>Vida Cotidiana</t>
  </si>
  <si>
    <t>Ocupacional</t>
  </si>
  <si>
    <t>Física</t>
  </si>
  <si>
    <t>Alternativas</t>
  </si>
  <si>
    <t xml:space="preserve">Comunicación efectiva </t>
  </si>
  <si>
    <t>Tipo de Curso</t>
  </si>
  <si>
    <t>Intramuros</t>
  </si>
  <si>
    <t>No. Cursos</t>
  </si>
  <si>
    <t>No. Asistentes</t>
  </si>
  <si>
    <t>Extramuros</t>
  </si>
  <si>
    <t>Actividades</t>
  </si>
  <si>
    <t>Estudios Socioeconómicos</t>
  </si>
  <si>
    <t>Reclasificación</t>
  </si>
  <si>
    <t>Estudios Psicosociales</t>
  </si>
  <si>
    <t xml:space="preserve">Visita domiciliaria </t>
  </si>
  <si>
    <t>Tipo</t>
  </si>
  <si>
    <t>Estudios</t>
  </si>
  <si>
    <t>Personas</t>
  </si>
  <si>
    <t>Electrocardiograma</t>
  </si>
  <si>
    <t>Electroencefalograma</t>
  </si>
  <si>
    <t>Edad (en años)</t>
  </si>
  <si>
    <t>Menor a 10</t>
  </si>
  <si>
    <t>Hombre</t>
  </si>
  <si>
    <t>Mujer</t>
  </si>
  <si>
    <t xml:space="preserve">Subtotal </t>
  </si>
  <si>
    <t>F10-F19 T. Mentales debidos al consumo de sustancias</t>
  </si>
  <si>
    <t>Entidad Federativa</t>
  </si>
  <si>
    <t>Aguascalientes</t>
  </si>
  <si>
    <t xml:space="preserve">Baja California </t>
  </si>
  <si>
    <t xml:space="preserve">Campeche </t>
  </si>
  <si>
    <t>Coahuila</t>
  </si>
  <si>
    <t>Chiapas</t>
  </si>
  <si>
    <t xml:space="preserve">Chihuahua 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</si>
  <si>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</si>
  <si>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</si>
  <si>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</si>
  <si>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</si>
  <si>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</si>
  <si>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</si>
  <si>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</si>
  <si>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</si>
  <si>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 xml:space="preserve">Nayarit </t>
  </si>
  <si>
    <t>Nuevo León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</si>
  <si>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</si>
  <si>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</si>
  <si>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</si>
  <si>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</si>
  <si>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</si>
  <si>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</si>
  <si>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</si>
  <si>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</si>
  <si>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</si>
  <si>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Zacatecas</t>
  </si>
  <si>
    <t>Estados Unidos de America</t>
  </si>
  <si>
    <t xml:space="preserve">America Latina </t>
  </si>
  <si>
    <t>Motivo de Egreso</t>
  </si>
  <si>
    <t>Mejoría</t>
  </si>
  <si>
    <t>Defunción</t>
  </si>
  <si>
    <t>Otro motivo</t>
  </si>
  <si>
    <t>Actividad</t>
  </si>
  <si>
    <t>ENSEÑANZA</t>
  </si>
  <si>
    <t>Médicos especialistas formados</t>
  </si>
  <si>
    <t xml:space="preserve">Cursos de capacitación </t>
  </si>
  <si>
    <t>INVESTIGACIÓN</t>
  </si>
  <si>
    <t>Artículos científicos públicados</t>
  </si>
  <si>
    <t>Número de Investigadores</t>
  </si>
  <si>
    <t>Indicador</t>
  </si>
  <si>
    <t>Unidad de atención</t>
  </si>
  <si>
    <t>Nombre</t>
  </si>
  <si>
    <t>Variables</t>
  </si>
  <si>
    <t>Egresos hospitalarios por mejoría</t>
  </si>
  <si>
    <t>Total de egresos hospitalarios</t>
  </si>
  <si>
    <t>Días paciente</t>
  </si>
  <si>
    <t>Días camas censables</t>
  </si>
  <si>
    <t>Índice de consultas subsecuentes con  relación a consultas de primera vez</t>
  </si>
  <si>
    <t>Consultas</t>
  </si>
  <si>
    <t>Días laborables</t>
  </si>
  <si>
    <t>Promedio diario de actividades de psicología clínica</t>
  </si>
  <si>
    <t>Promedio diario de actividades de trabajo social</t>
  </si>
  <si>
    <t>Días estancia</t>
  </si>
  <si>
    <t>Egresos</t>
  </si>
  <si>
    <t>Satisfechos</t>
  </si>
  <si>
    <t>Encuestados</t>
  </si>
  <si>
    <t xml:space="preserve">Promedio de artículos de impacto alto publicados 
por investigador
</t>
  </si>
  <si>
    <t xml:space="preserve">Artículos científicoscientíficos publicados en revistas indexadas (niveles III a VII) </t>
  </si>
  <si>
    <t>Número total de investigadores vigentes en el Sistema Institucional (C,D, E y F)</t>
  </si>
  <si>
    <t>Porcentaje de egresos hospitalarios por mejoría</t>
  </si>
  <si>
    <t xml:space="preserve">Porcentaje de ocupación hospitalaria </t>
  </si>
  <si>
    <t>Revistas nivel III-VII</t>
  </si>
  <si>
    <t>Revistas nivel I-VII</t>
  </si>
  <si>
    <t>Enseñanza en investigación</t>
  </si>
  <si>
    <t>Otras especialidades*</t>
  </si>
  <si>
    <t>Quintana Roo</t>
  </si>
  <si>
    <t>Sinaloa</t>
  </si>
  <si>
    <t>Promedio de consultas psiquiátricas por médico adscrito en consulta externa</t>
  </si>
  <si>
    <t>Tomógrafo</t>
  </si>
  <si>
    <t>* Unidades que no cuentan con servicio de Preconsulta, solo con servicio de Primera vez</t>
  </si>
  <si>
    <t xml:space="preserve">Resonancia Magnética y Tomografía Axial Computarizada </t>
  </si>
  <si>
    <t>Consultorios por Especialidad</t>
  </si>
  <si>
    <t>Artículos científicos totales publicados en revistas indexadas (niveles I a VII)</t>
  </si>
  <si>
    <t xml:space="preserve">Indicador </t>
  </si>
  <si>
    <t>OFICINAS CENTRALES</t>
  </si>
  <si>
    <t xml:space="preserve">Artículos científicos científicos publicados en revistas indexadas (niveles III a VII) </t>
  </si>
  <si>
    <t>Internista</t>
  </si>
  <si>
    <t>Colima</t>
  </si>
  <si>
    <t>Promedio de días estancia</t>
  </si>
  <si>
    <t>Promedio de días estancia (90 días o menos)</t>
  </si>
  <si>
    <t>Promedio de días estancia (más de 90 días)</t>
  </si>
  <si>
    <t>F99 T. Mental no especificado</t>
  </si>
  <si>
    <t>F40-F48 T. Neuróticos y somatomorfos</t>
  </si>
  <si>
    <t>5000 Bienes muebles, inmuebles e intangibles</t>
  </si>
  <si>
    <t xml:space="preserve">Ultrasonografía </t>
  </si>
  <si>
    <t>Yucatan</t>
  </si>
  <si>
    <t>Estados Unidos Mexicanos</t>
  </si>
  <si>
    <t>Estomatología</t>
  </si>
  <si>
    <t>Psicogeriatría</t>
  </si>
  <si>
    <t>Ambulancias equipadas</t>
  </si>
  <si>
    <t>*Registrado en miles</t>
  </si>
  <si>
    <t>Porcentaje de artículos científicos publicados en revistas indexadas</t>
  </si>
  <si>
    <t>Ciudad de México</t>
  </si>
  <si>
    <t>Otro Continente</t>
  </si>
  <si>
    <t>Porcentaje de usuarios con percepción de satisfacción de la calidad de la atención médica ambulatoria recibida superior a 80 puntos</t>
  </si>
  <si>
    <t>No Especificado</t>
  </si>
  <si>
    <t>Porcentaje de usuarios con percepción de satisfacción de la calidad de la atención médica hospitalaria recibida superior a 80 puntos</t>
  </si>
  <si>
    <t>Porcentaje de usuarios con percepción de satisfacción de la calidad de la atención médica en el servicio de urgencias recibida superior a 80 puntos</t>
  </si>
  <si>
    <t>4000 Transferencias, asignaciones, subsidios  y otras ayudas</t>
  </si>
  <si>
    <t>Sesiones de orientación a familiares</t>
  </si>
  <si>
    <t>Educación para el paciente</t>
  </si>
  <si>
    <t>Gestión social</t>
  </si>
  <si>
    <t>No especificado</t>
  </si>
  <si>
    <t>*2</t>
  </si>
  <si>
    <t>F99X T. Mental, no especificado</t>
  </si>
  <si>
    <t>Traslado a otro hospital</t>
  </si>
  <si>
    <t>Voluntad propia</t>
  </si>
  <si>
    <t xml:space="preserve">Eficacia en la formación de médicos especialistas </t>
  </si>
  <si>
    <t>Número de médicos especialistas en formación de la misma cohorte que obtienen constancia de conclusión de estudios de posgrado clínico</t>
  </si>
  <si>
    <t>Número de médicos especialistas en formación de la misma cohorte inscritos a estudios de posgrado clínico x100</t>
  </si>
  <si>
    <t>Fuga</t>
  </si>
  <si>
    <t>Derivación consultas de urgencias</t>
  </si>
  <si>
    <t xml:space="preserve">Hospitalización </t>
  </si>
  <si>
    <t>Consulta externa</t>
  </si>
  <si>
    <t>* Epidemiología, Medicina General, Medicina Interna, Nutrición y Pediatría.</t>
  </si>
  <si>
    <r>
      <rPr>
        <b/>
        <sz val="8"/>
        <rFont val="Monserrat light"/>
        <family val="0"/>
      </rPr>
      <t>N/A</t>
    </r>
    <r>
      <rPr>
        <sz val="8"/>
        <rFont val="Monserrat light"/>
        <family val="0"/>
      </rPr>
      <t xml:space="preserve">: No aplica </t>
    </r>
  </si>
  <si>
    <r>
      <t>Otros médicos</t>
    </r>
    <r>
      <rPr>
        <i/>
        <vertAlign val="subscript"/>
        <sz val="11"/>
        <rFont val="Montserrat Light"/>
        <family val="0"/>
      </rPr>
      <t>1</t>
    </r>
  </si>
  <si>
    <r>
      <t>Otros</t>
    </r>
    <r>
      <rPr>
        <i/>
        <vertAlign val="subscript"/>
        <sz val="11"/>
        <rFont val="Montserrat Light"/>
        <family val="0"/>
      </rPr>
      <t xml:space="preserve"> 2</t>
    </r>
  </si>
  <si>
    <r>
      <t>Otros</t>
    </r>
    <r>
      <rPr>
        <i/>
        <vertAlign val="subscript"/>
        <sz val="11"/>
        <rFont val="Montserrat Light"/>
        <family val="0"/>
      </rPr>
      <t>3</t>
    </r>
  </si>
  <si>
    <r>
      <t xml:space="preserve">2 </t>
    </r>
    <r>
      <rPr>
        <sz val="8"/>
        <rFont val="Montserrat Light"/>
        <family val="0"/>
      </rPr>
      <t xml:space="preserve"> Anatomo - patologo.</t>
    </r>
  </si>
  <si>
    <r>
      <rPr>
        <b/>
        <sz val="8"/>
        <rFont val="Montserrat Light"/>
        <family val="0"/>
      </rPr>
      <t>N/A</t>
    </r>
    <r>
      <rPr>
        <sz val="8"/>
        <rFont val="Montserrat Light"/>
        <family val="0"/>
      </rPr>
      <t xml:space="preserve">: No aplica </t>
    </r>
  </si>
  <si>
    <r>
      <t xml:space="preserve">3 </t>
    </r>
    <r>
      <rPr>
        <sz val="8"/>
        <rFont val="Montserrat Light"/>
        <family val="0"/>
      </rPr>
      <t xml:space="preserve"> Lic.en Nutrición, Biólogos, Farmacobiólogos y Terapistas Especializados.</t>
    </r>
  </si>
  <si>
    <r>
      <t xml:space="preserve">4 </t>
    </r>
    <r>
      <rPr>
        <sz val="8"/>
        <rFont val="Montserrat Light"/>
        <family val="0"/>
      </rPr>
      <t xml:space="preserve"> Personal de farmacia, técnicos odontólogos y terapistas.</t>
    </r>
  </si>
  <si>
    <r>
      <t xml:space="preserve">5 </t>
    </r>
    <r>
      <rPr>
        <sz val="8"/>
        <rFont val="Montserrat Light"/>
        <family val="0"/>
      </rPr>
      <t xml:space="preserve"> Afanadores</t>
    </r>
    <r>
      <rPr>
        <vertAlign val="subscript"/>
        <sz val="8"/>
        <rFont val="Montserrat Light"/>
        <family val="0"/>
      </rPr>
      <t xml:space="preserve">, </t>
    </r>
    <r>
      <rPr>
        <sz val="8"/>
        <rFont val="Montserrat Light"/>
        <family val="0"/>
      </rPr>
      <t xml:space="preserve">camilleros, cocineros, personal de caja, lavandería y transporte. </t>
    </r>
  </si>
  <si>
    <r>
      <t>Otros</t>
    </r>
    <r>
      <rPr>
        <i/>
        <vertAlign val="subscript"/>
        <sz val="11"/>
        <rFont val="Montserrat Light"/>
        <family val="0"/>
      </rPr>
      <t>5</t>
    </r>
  </si>
  <si>
    <r>
      <rPr>
        <vertAlign val="superscript"/>
        <sz val="8"/>
        <rFont val="Montserrat Light"/>
        <family val="0"/>
      </rPr>
      <t>1</t>
    </r>
    <r>
      <rPr>
        <sz val="8"/>
        <rFont val="Montserrat Light"/>
        <family val="0"/>
      </rPr>
      <t>No incluye capítulo 1000</t>
    </r>
  </si>
  <si>
    <r>
      <t>Nota</t>
    </r>
    <r>
      <rPr>
        <sz val="8"/>
        <rFont val="Montserrat Light"/>
        <family val="0"/>
      </rPr>
      <t>: Los servicios de Psicología sólo otorgan consultas subsecuentes, pues son referidos por Psiquiatría.</t>
    </r>
  </si>
  <si>
    <r>
      <t>*</t>
    </r>
    <r>
      <rPr>
        <sz val="8"/>
        <rFont val="Montserrat Light"/>
        <family val="0"/>
      </rPr>
      <t>Paciente crónico</t>
    </r>
  </si>
  <si>
    <t xml:space="preserve">N/A: No aplica </t>
  </si>
  <si>
    <r>
      <rPr>
        <vertAlign val="superscript"/>
        <sz val="8"/>
        <color indexed="8"/>
        <rFont val="Montserrat Light"/>
        <family val="0"/>
      </rPr>
      <t>1</t>
    </r>
    <r>
      <rPr>
        <sz val="8"/>
        <color indexed="8"/>
        <rFont val="Montserrat Light"/>
        <family val="0"/>
      </rPr>
      <t xml:space="preserve">  Se desconoce el lugar exacto de residencia</t>
    </r>
  </si>
  <si>
    <t>Consultas subsecuentes</t>
  </si>
  <si>
    <t>Consultas de 1er vez</t>
  </si>
  <si>
    <r>
      <t>Otros</t>
    </r>
    <r>
      <rPr>
        <i/>
        <vertAlign val="subscript"/>
        <sz val="11"/>
        <rFont val="Montserrat Light"/>
        <family val="0"/>
      </rPr>
      <t>4</t>
    </r>
  </si>
  <si>
    <t>Fuente: Servicios de Atención Psiquiátrica, 2022.</t>
  </si>
  <si>
    <t>Tabla 2. Recursos humanos, 2022.</t>
  </si>
  <si>
    <t>Fuente: Servicios de Atención Psiquiátrica. SINERHIAS 2022.</t>
  </si>
  <si>
    <t>Tabla 1. Recursos materiales, 2022.</t>
  </si>
  <si>
    <t>Fuente: Servicios de Atención Psiquiátrica. Base de datos interna SINERHIAS, 2022.</t>
  </si>
  <si>
    <t>Tabla 23. Indicadores Estratégicos de los Servicios de Atención Psiquiátrica, 2022.</t>
  </si>
  <si>
    <t>Tabla 22. Indicadores Estratégicos de los Servicios de Atención Psiquiátrica, 2022.</t>
  </si>
  <si>
    <t>Tabla 21. Enseñanza e Investigación, 2022.</t>
  </si>
  <si>
    <t>Tabla 19. Urgencias atendidas por entidad federativa de residencia, 2022.</t>
  </si>
  <si>
    <t>Fuente: Secretaría de Salud. Subsistema de Egresos, Urgencias y Lesiones (SEUL), 2022.</t>
  </si>
  <si>
    <t>Tabla 20. Derivación consultas de urgencias atendidas, 2022.</t>
  </si>
  <si>
    <t>Tabla 18. Urgencias atendidas por afección principal, 2022.</t>
  </si>
  <si>
    <t>Tabla 17. Urgencias atendidas por grupo de edad y sexo, 2022.</t>
  </si>
  <si>
    <t>Tabla 15. Egresos hospitalarios por entidad federativa de residencia, 2022.</t>
  </si>
  <si>
    <t>Tabla 16. Egresos hospitalarios por motivo de egreso, 2022.</t>
  </si>
  <si>
    <t>Tabla 14. Egresos hospitalarios por afección principal, 2022.</t>
  </si>
  <si>
    <t>Tabla 13. Egresos hospitalarios por grupo de edad y sexo, 2022.</t>
  </si>
  <si>
    <t>Tabla 10. Cursos de promoción a la salud mental, 2022.</t>
  </si>
  <si>
    <t>Tabla 11. Actividades de trabajo social, 2022.</t>
  </si>
  <si>
    <t>Tabla 12. Auxiliares diagnósticos, 2022.</t>
  </si>
  <si>
    <t>Tabla 9. Consulta externa de Psiquiatría por afección principal de primera vez y subsecuente. 2022.</t>
  </si>
  <si>
    <t>Continua tabla 9. Consulta externa de Psiquiatría por afección principal de primera vez y subsecuente. 2022.</t>
  </si>
  <si>
    <t>Tabla 7. Consulta externa de Psiquiatría por afección principal, 2022.</t>
  </si>
  <si>
    <t>Tabla 8. Terapias de rehabilitación, 2022.</t>
  </si>
  <si>
    <t>Tabla 6. Consulta externa por especialidad y sexo, 2022.</t>
  </si>
  <si>
    <t>Tabla 5. Consulta externa por grupo de edad y sexo, 2022.</t>
  </si>
  <si>
    <r>
      <t>Se Ignora</t>
    </r>
    <r>
      <rPr>
        <vertAlign val="superscript"/>
        <sz val="11"/>
        <color indexed="8"/>
        <rFont val="Montserrat Light"/>
        <family val="0"/>
      </rPr>
      <t>1</t>
    </r>
  </si>
  <si>
    <t>Intersexual</t>
  </si>
  <si>
    <t>America del Norte</t>
  </si>
  <si>
    <t>Domicilio</t>
  </si>
  <si>
    <t>Endrocrinologo</t>
  </si>
  <si>
    <t>Urgenciologo</t>
  </si>
  <si>
    <t>Genetista</t>
  </si>
  <si>
    <t>Otros</t>
  </si>
  <si>
    <t>Nutriologo</t>
  </si>
  <si>
    <r>
      <t>1</t>
    </r>
    <r>
      <rPr>
        <sz val="8"/>
        <rFont val="Montserrat Light"/>
        <family val="0"/>
      </rPr>
      <t xml:space="preserve">  Endrocrinologo, Genetista, Pediatra, Urgenciologo,Otros</t>
    </r>
  </si>
  <si>
    <t>Medicina General</t>
  </si>
  <si>
    <t>Pediatría</t>
  </si>
  <si>
    <t>Especialidades</t>
  </si>
  <si>
    <t xml:space="preserve"> Urgencias</t>
  </si>
  <si>
    <t>Aislados</t>
  </si>
  <si>
    <t>Cuidados Intermedios</t>
  </si>
  <si>
    <t>Medicina preventiva</t>
  </si>
  <si>
    <t>Endocrinología</t>
  </si>
  <si>
    <t>Medicina Interna</t>
  </si>
  <si>
    <t>Nutrición</t>
  </si>
  <si>
    <t>Ambulancias</t>
  </si>
  <si>
    <t>SI</t>
  </si>
  <si>
    <t>NO</t>
  </si>
  <si>
    <t xml:space="preserve">NO </t>
  </si>
  <si>
    <r>
      <t xml:space="preserve">Fuente: </t>
    </r>
    <r>
      <rPr>
        <sz val="8"/>
        <rFont val="Montserrat Light"/>
        <family val="0"/>
      </rPr>
      <t>Dirección de Administración de los Servicios de Atención Psiquiátrica, 2022.</t>
    </r>
  </si>
  <si>
    <r>
      <t>Tabla 4. Presupuesto</t>
    </r>
    <r>
      <rPr>
        <b/>
        <vertAlign val="superscript"/>
        <sz val="11"/>
        <rFont val="Montserrat Light"/>
        <family val="0"/>
      </rPr>
      <t>1</t>
    </r>
    <r>
      <rPr>
        <b/>
        <sz val="11"/>
        <rFont val="Montserrat Light"/>
        <family val="0"/>
      </rPr>
      <t xml:space="preserve"> ejercido por apartado de gastos*, 2022.</t>
    </r>
  </si>
  <si>
    <r>
      <t>Tabla 3. Presupuesto</t>
    </r>
    <r>
      <rPr>
        <b/>
        <vertAlign val="superscript"/>
        <sz val="11"/>
        <rFont val="Montserrat Light"/>
        <family val="0"/>
      </rPr>
      <t>1</t>
    </r>
    <r>
      <rPr>
        <b/>
        <sz val="11"/>
        <rFont val="Montserrat Light"/>
        <family val="0"/>
      </rPr>
      <t xml:space="preserve"> ejercido por programa*, 2022.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</si>
</sst>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0_ \ \ \ ;\ \-#,##0"/>
    <numFmt numFmtId="165" formatCode="#\ ##0\ \ ;\-#\ ##0"/>
    <numFmt numFmtId="166" formatCode="#,##0.0"/>
    <numFmt numFmtId="167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Montserrat Light"/>
      <family val="0"/>
    </font>
    <font>
      <sz val="11"/>
      <color indexed="8"/>
      <name val="Monserrat light"/>
      <family val="0"/>
    </font>
    <font>
      <b/>
      <sz val="8"/>
      <name val="Monserrat light"/>
      <family val="0"/>
    </font>
    <font>
      <sz val="8"/>
      <name val="Monserrat light"/>
      <family val="0"/>
    </font>
    <font>
      <sz val="8"/>
      <color indexed="8"/>
      <name val="Monserrat light"/>
      <family val="0"/>
    </font>
    <font>
      <b/>
      <sz val="11"/>
      <name val="Montserrat Light"/>
      <family val="0"/>
    </font>
    <font>
      <b/>
      <sz val="11"/>
      <color indexed="8"/>
      <name val="Montserrat Light"/>
      <family val="0"/>
    </font>
    <font>
      <i/>
      <sz val="11"/>
      <name val="Montserrat Light"/>
      <family val="0"/>
    </font>
    <font>
      <sz val="11"/>
      <name val="Montserrat Light"/>
      <family val="0"/>
    </font>
    <font>
      <i/>
      <vertAlign val="subscript"/>
      <sz val="11"/>
      <name val="Montserrat Light"/>
      <family val="0"/>
    </font>
    <font>
      <i/>
      <sz val="11"/>
      <color indexed="8"/>
      <name val="Montserrat Light"/>
      <family val="0"/>
    </font>
    <font>
      <b/>
      <sz val="8"/>
      <name val="Montserrat Light"/>
      <family val="0"/>
    </font>
    <font>
      <sz val="8"/>
      <name val="Montserrat Light"/>
      <family val="0"/>
    </font>
    <font>
      <sz val="8"/>
      <color indexed="8"/>
      <name val="Montserrat Light"/>
      <family val="0"/>
    </font>
    <font>
      <vertAlign val="subscript"/>
      <sz val="8"/>
      <name val="Montserrat Light"/>
      <family val="0"/>
    </font>
    <font>
      <vertAlign val="superscript"/>
      <sz val="8"/>
      <name val="Montserrat Light"/>
      <family val="0"/>
    </font>
    <font>
      <b/>
      <i/>
      <sz val="11"/>
      <color indexed="8"/>
      <name val="Montserrat Light"/>
      <family val="0"/>
    </font>
    <font>
      <b/>
      <i/>
      <sz val="11"/>
      <name val="Montserrat Light"/>
      <family val="0"/>
    </font>
    <font>
      <b/>
      <sz val="8"/>
      <color indexed="8"/>
      <name val="Montserrat Light"/>
      <family val="0"/>
    </font>
    <font>
      <b/>
      <sz val="10"/>
      <color indexed="8"/>
      <name val="Montserrat Light"/>
      <family val="0"/>
    </font>
    <font>
      <b/>
      <sz val="10"/>
      <name val="Montserrat Light"/>
      <family val="0"/>
    </font>
    <font>
      <sz val="12"/>
      <color indexed="8"/>
      <name val="Montserrat Light"/>
      <family val="0"/>
    </font>
    <font>
      <vertAlign val="superscript"/>
      <sz val="11"/>
      <color indexed="8"/>
      <name val="Montserrat Light"/>
      <family val="0"/>
    </font>
    <font>
      <vertAlign val="superscript"/>
      <sz val="8"/>
      <color indexed="8"/>
      <name val="Montserrat Light"/>
      <family val="0"/>
    </font>
    <font>
      <sz val="11"/>
      <color indexed="60"/>
      <name val="Montserrat Light"/>
      <family val="0"/>
    </font>
    <font>
      <b/>
      <vertAlign val="superscript"/>
      <sz val="11"/>
      <name val="Montserrat Light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Montserrat Light"/>
      <family val="0"/>
    </font>
    <font>
      <sz val="11"/>
      <color theme="1"/>
      <name val="Monserrat light"/>
      <family val="0"/>
    </font>
    <font>
      <sz val="8"/>
      <color theme="1"/>
      <name val="Monserrat light"/>
      <family val="0"/>
    </font>
    <font>
      <b/>
      <sz val="11"/>
      <color theme="1"/>
      <name val="Montserrat Light"/>
      <family val="0"/>
    </font>
    <font>
      <i/>
      <sz val="11"/>
      <color theme="1"/>
      <name val="Montserrat Light"/>
      <family val="0"/>
    </font>
    <font>
      <sz val="8"/>
      <color theme="1"/>
      <name val="Montserrat Light"/>
      <family val="0"/>
    </font>
    <font>
      <sz val="11"/>
      <color rgb="FFC00000"/>
      <name val="Montserrat Ligh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/>
      <bottom style="thick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403">
    <xf numFmtId="0" fontId="0" fillId="0" borderId="0" xfId="0" applyFont="1" applyAlignment="1">
      <alignment/>
    </xf>
    <xf numFmtId="3" fontId="60" fillId="33" borderId="0" xfId="0" applyNumberFormat="1" applyFont="1" applyFill="1" applyBorder="1" applyAlignment="1">
      <alignment horizontal="right" vertical="center"/>
    </xf>
    <xf numFmtId="3" fontId="60" fillId="33" borderId="0" xfId="0" applyNumberFormat="1" applyFont="1" applyFill="1" applyAlignment="1">
      <alignment horizontal="right" vertical="center"/>
    </xf>
    <xf numFmtId="0" fontId="61" fillId="34" borderId="0" xfId="0" applyFont="1" applyFill="1" applyAlignment="1">
      <alignment vertical="center"/>
    </xf>
    <xf numFmtId="0" fontId="61" fillId="35" borderId="0" xfId="0" applyFont="1" applyFill="1" applyAlignment="1">
      <alignment/>
    </xf>
    <xf numFmtId="0" fontId="61" fillId="34" borderId="0" xfId="0" applyFont="1" applyFill="1" applyAlignment="1">
      <alignment/>
    </xf>
    <xf numFmtId="0" fontId="4" fillId="34" borderId="0" xfId="0" applyFont="1" applyFill="1" applyAlignment="1">
      <alignment horizontal="left" vertical="center" indent="1"/>
    </xf>
    <xf numFmtId="0" fontId="5" fillId="34" borderId="0" xfId="0" applyFont="1" applyFill="1" applyBorder="1" applyAlignment="1">
      <alignment horizontal="center" vertical="center"/>
    </xf>
    <xf numFmtId="0" fontId="62" fillId="34" borderId="0" xfId="0" applyFont="1" applyFill="1" applyAlignment="1">
      <alignment vertical="center"/>
    </xf>
    <xf numFmtId="0" fontId="62" fillId="35" borderId="0" xfId="0" applyFont="1" applyFill="1" applyAlignment="1">
      <alignment/>
    </xf>
    <xf numFmtId="0" fontId="5" fillId="34" borderId="0" xfId="0" applyFont="1" applyFill="1" applyAlignment="1">
      <alignment horizontal="left" vertical="center" indent="1"/>
    </xf>
    <xf numFmtId="0" fontId="5" fillId="34" borderId="0" xfId="0" applyFont="1" applyFill="1" applyBorder="1" applyAlignment="1">
      <alignment horizontal="left" vertical="center" indent="1"/>
    </xf>
    <xf numFmtId="0" fontId="62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61" fillId="35" borderId="0" xfId="0" applyFont="1" applyFill="1" applyAlignment="1">
      <alignment horizontal="center"/>
    </xf>
    <xf numFmtId="0" fontId="60" fillId="33" borderId="0" xfId="0" applyFont="1" applyFill="1" applyAlignment="1">
      <alignment vertical="center"/>
    </xf>
    <xf numFmtId="0" fontId="60" fillId="33" borderId="0" xfId="0" applyFont="1" applyFill="1" applyAlignment="1">
      <alignment/>
    </xf>
    <xf numFmtId="0" fontId="60" fillId="35" borderId="0" xfId="0" applyFont="1" applyFill="1" applyAlignment="1">
      <alignment/>
    </xf>
    <xf numFmtId="0" fontId="7" fillId="33" borderId="10" xfId="0" applyFont="1" applyFill="1" applyBorder="1" applyAlignment="1">
      <alignment horizontal="right" vertical="center"/>
    </xf>
    <xf numFmtId="0" fontId="63" fillId="33" borderId="10" xfId="0" applyFont="1" applyFill="1" applyBorder="1" applyAlignment="1">
      <alignment horizontal="right" vertical="center"/>
    </xf>
    <xf numFmtId="0" fontId="7" fillId="33" borderId="0" xfId="0" applyFont="1" applyFill="1" applyAlignment="1">
      <alignment vertical="center" wrapText="1"/>
    </xf>
    <xf numFmtId="0" fontId="60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horizontal="left" vertical="center" indent="1"/>
    </xf>
    <xf numFmtId="3" fontId="60" fillId="34" borderId="0" xfId="0" applyNumberFormat="1" applyFont="1" applyFill="1" applyAlignment="1">
      <alignment horizontal="right" vertical="center"/>
    </xf>
    <xf numFmtId="0" fontId="9" fillId="33" borderId="0" xfId="0" applyFont="1" applyFill="1" applyBorder="1" applyAlignment="1">
      <alignment horizontal="left" vertical="center" indent="1"/>
    </xf>
    <xf numFmtId="3" fontId="10" fillId="33" borderId="0" xfId="0" applyNumberFormat="1" applyFont="1" applyFill="1" applyAlignment="1">
      <alignment horizontal="right" vertical="center"/>
    </xf>
    <xf numFmtId="3" fontId="10" fillId="34" borderId="0" xfId="0" applyNumberFormat="1" applyFont="1" applyFill="1" applyAlignment="1">
      <alignment horizontal="right" vertical="center"/>
    </xf>
    <xf numFmtId="0" fontId="12" fillId="33" borderId="11" xfId="0" applyFont="1" applyFill="1" applyBorder="1" applyAlignment="1">
      <alignment horizontal="left" vertical="center" indent="1"/>
    </xf>
    <xf numFmtId="3" fontId="9" fillId="33" borderId="11" xfId="0" applyNumberFormat="1" applyFont="1" applyFill="1" applyBorder="1" applyAlignment="1">
      <alignment horizontal="right" vertical="center"/>
    </xf>
    <xf numFmtId="0" fontId="64" fillId="33" borderId="11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left" vertical="center"/>
    </xf>
    <xf numFmtId="165" fontId="10" fillId="33" borderId="0" xfId="0" applyNumberFormat="1" applyFont="1" applyFill="1" applyBorder="1" applyAlignment="1">
      <alignment horizontal="right" vertical="center"/>
    </xf>
    <xf numFmtId="0" fontId="10" fillId="33" borderId="0" xfId="0" applyFont="1" applyFill="1" applyAlignment="1">
      <alignment horizontal="right" vertical="center"/>
    </xf>
    <xf numFmtId="165" fontId="10" fillId="33" borderId="0" xfId="0" applyNumberFormat="1" applyFont="1" applyFill="1" applyAlignment="1">
      <alignment horizontal="right" vertical="center"/>
    </xf>
    <xf numFmtId="0" fontId="7" fillId="33" borderId="0" xfId="0" applyFont="1" applyFill="1" applyBorder="1" applyAlignment="1">
      <alignment horizontal="left" vertical="center" wrapText="1"/>
    </xf>
    <xf numFmtId="3" fontId="10" fillId="33" borderId="11" xfId="0" applyNumberFormat="1" applyFont="1" applyFill="1" applyBorder="1" applyAlignment="1">
      <alignment horizontal="right" vertical="center"/>
    </xf>
    <xf numFmtId="165" fontId="60" fillId="33" borderId="0" xfId="0" applyNumberFormat="1" applyFont="1" applyFill="1" applyAlignment="1">
      <alignment horizontal="right" vertical="center"/>
    </xf>
    <xf numFmtId="3" fontId="10" fillId="33" borderId="0" xfId="0" applyNumberFormat="1" applyFont="1" applyFill="1" applyBorder="1" applyAlignment="1">
      <alignment horizontal="right" vertical="center"/>
    </xf>
    <xf numFmtId="0" fontId="10" fillId="33" borderId="11" xfId="0" applyFont="1" applyFill="1" applyBorder="1" applyAlignment="1">
      <alignment horizontal="right" vertical="center"/>
    </xf>
    <xf numFmtId="0" fontId="60" fillId="33" borderId="11" xfId="0" applyFont="1" applyFill="1" applyBorder="1" applyAlignment="1">
      <alignment horizontal="right" vertical="center"/>
    </xf>
    <xf numFmtId="0" fontId="60" fillId="34" borderId="0" xfId="0" applyFont="1" applyFill="1" applyAlignment="1">
      <alignment horizontal="left" indent="1"/>
    </xf>
    <xf numFmtId="0" fontId="10" fillId="34" borderId="0" xfId="0" applyFont="1" applyFill="1" applyAlignment="1">
      <alignment horizontal="right"/>
    </xf>
    <xf numFmtId="0" fontId="12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right" vertical="center"/>
    </xf>
    <xf numFmtId="0" fontId="60" fillId="33" borderId="0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left" vertical="center"/>
    </xf>
    <xf numFmtId="3" fontId="7" fillId="33" borderId="12" xfId="0" applyNumberFormat="1" applyFont="1" applyFill="1" applyBorder="1" applyAlignment="1">
      <alignment horizontal="right" vertical="center"/>
    </xf>
    <xf numFmtId="3" fontId="63" fillId="33" borderId="12" xfId="0" applyNumberFormat="1" applyFont="1" applyFill="1" applyBorder="1" applyAlignment="1">
      <alignment horizontal="right" vertical="center"/>
    </xf>
    <xf numFmtId="0" fontId="13" fillId="33" borderId="0" xfId="0" applyFont="1" applyFill="1" applyAlignment="1">
      <alignment horizontal="left" vertical="center" indent="1"/>
    </xf>
    <xf numFmtId="0" fontId="14" fillId="33" borderId="0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center"/>
    </xf>
    <xf numFmtId="0" fontId="65" fillId="33" borderId="0" xfId="0" applyFont="1" applyFill="1" applyAlignment="1">
      <alignment vertical="center"/>
    </xf>
    <xf numFmtId="0" fontId="65" fillId="33" borderId="0" xfId="0" applyFont="1" applyFill="1" applyAlignment="1">
      <alignment/>
    </xf>
    <xf numFmtId="0" fontId="65" fillId="35" borderId="0" xfId="0" applyFont="1" applyFill="1" applyAlignment="1">
      <alignment/>
    </xf>
    <xf numFmtId="0" fontId="16" fillId="33" borderId="0" xfId="0" applyFont="1" applyFill="1" applyBorder="1" applyAlignment="1">
      <alignment horizontal="left" vertical="center" indent="1"/>
    </xf>
    <xf numFmtId="3" fontId="14" fillId="33" borderId="0" xfId="0" applyNumberFormat="1" applyFont="1" applyFill="1" applyBorder="1" applyAlignment="1">
      <alignment horizontal="center" vertical="center"/>
    </xf>
    <xf numFmtId="0" fontId="65" fillId="35" borderId="0" xfId="0" applyFont="1" applyFill="1" applyAlignment="1">
      <alignment horizontal="center"/>
    </xf>
    <xf numFmtId="0" fontId="14" fillId="33" borderId="0" xfId="0" applyFont="1" applyFill="1" applyBorder="1" applyAlignment="1">
      <alignment horizontal="left" vertical="center" indent="1"/>
    </xf>
    <xf numFmtId="0" fontId="65" fillId="34" borderId="0" xfId="0" applyFont="1" applyFill="1" applyAlignment="1">
      <alignment horizontal="center"/>
    </xf>
    <xf numFmtId="0" fontId="60" fillId="35" borderId="0" xfId="0" applyFont="1" applyFill="1" applyAlignment="1">
      <alignment horizontal="center"/>
    </xf>
    <xf numFmtId="0" fontId="60" fillId="34" borderId="0" xfId="0" applyFont="1" applyFill="1" applyAlignment="1">
      <alignment horizontal="center"/>
    </xf>
    <xf numFmtId="0" fontId="60" fillId="33" borderId="12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left" vertical="center" wrapText="1"/>
    </xf>
    <xf numFmtId="0" fontId="60" fillId="33" borderId="0" xfId="0" applyFont="1" applyFill="1" applyAlignment="1">
      <alignment horizontal="right"/>
    </xf>
    <xf numFmtId="0" fontId="10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5" borderId="0" xfId="0" applyFont="1" applyFill="1" applyAlignment="1">
      <alignment/>
    </xf>
    <xf numFmtId="0" fontId="60" fillId="36" borderId="0" xfId="0" applyFont="1" applyFill="1" applyAlignment="1">
      <alignment vertical="center"/>
    </xf>
    <xf numFmtId="0" fontId="8" fillId="33" borderId="12" xfId="0" applyFont="1" applyFill="1" applyBorder="1" applyAlignment="1">
      <alignment horizontal="right" vertical="center"/>
    </xf>
    <xf numFmtId="0" fontId="7" fillId="36" borderId="12" xfId="0" applyFont="1" applyFill="1" applyBorder="1" applyAlignment="1">
      <alignment horizontal="right" vertical="center"/>
    </xf>
    <xf numFmtId="0" fontId="7" fillId="33" borderId="12" xfId="0" applyFont="1" applyFill="1" applyBorder="1" applyAlignment="1">
      <alignment horizontal="right" vertical="center"/>
    </xf>
    <xf numFmtId="0" fontId="8" fillId="36" borderId="12" xfId="0" applyFont="1" applyFill="1" applyBorder="1" applyAlignment="1">
      <alignment horizontal="right" vertical="center"/>
    </xf>
    <xf numFmtId="0" fontId="60" fillId="36" borderId="0" xfId="0" applyFont="1" applyFill="1" applyAlignment="1">
      <alignment horizontal="right" vertical="center"/>
    </xf>
    <xf numFmtId="0" fontId="8" fillId="36" borderId="0" xfId="0" applyFont="1" applyFill="1" applyBorder="1" applyAlignment="1">
      <alignment horizontal="right" vertical="center"/>
    </xf>
    <xf numFmtId="0" fontId="7" fillId="36" borderId="0" xfId="0" applyFont="1" applyFill="1" applyAlignment="1">
      <alignment vertical="center"/>
    </xf>
    <xf numFmtId="3" fontId="7" fillId="33" borderId="0" xfId="0" applyNumberFormat="1" applyFont="1" applyFill="1" applyAlignment="1">
      <alignment horizontal="right" vertical="center"/>
    </xf>
    <xf numFmtId="3" fontId="7" fillId="36" borderId="0" xfId="0" applyNumberFormat="1" applyFont="1" applyFill="1" applyAlignment="1">
      <alignment horizontal="right" vertical="center"/>
    </xf>
    <xf numFmtId="3" fontId="8" fillId="33" borderId="0" xfId="0" applyNumberFormat="1" applyFont="1" applyFill="1" applyAlignment="1">
      <alignment horizontal="right" vertical="center"/>
    </xf>
    <xf numFmtId="3" fontId="8" fillId="36" borderId="0" xfId="0" applyNumberFormat="1" applyFont="1" applyFill="1" applyAlignment="1">
      <alignment horizontal="right" vertical="center"/>
    </xf>
    <xf numFmtId="0" fontId="18" fillId="33" borderId="0" xfId="0" applyFont="1" applyFill="1" applyAlignment="1">
      <alignment horizontal="left" vertical="center"/>
    </xf>
    <xf numFmtId="3" fontId="2" fillId="33" borderId="0" xfId="0" applyNumberFormat="1" applyFont="1" applyFill="1" applyAlignment="1">
      <alignment horizontal="right" vertical="center"/>
    </xf>
    <xf numFmtId="0" fontId="12" fillId="33" borderId="0" xfId="0" applyFont="1" applyFill="1" applyAlignment="1">
      <alignment horizontal="left" vertical="center"/>
    </xf>
    <xf numFmtId="3" fontId="60" fillId="33" borderId="0" xfId="0" applyNumberFormat="1" applyFont="1" applyFill="1" applyAlignment="1">
      <alignment vertical="center"/>
    </xf>
    <xf numFmtId="0" fontId="64" fillId="33" borderId="0" xfId="0" applyFont="1" applyFill="1" applyAlignment="1">
      <alignment horizontal="right" vertical="center"/>
    </xf>
    <xf numFmtId="3" fontId="9" fillId="33" borderId="0" xfId="0" applyNumberFormat="1" applyFont="1" applyFill="1" applyBorder="1" applyAlignment="1">
      <alignment horizontal="right" vertical="center"/>
    </xf>
    <xf numFmtId="0" fontId="12" fillId="33" borderId="11" xfId="0" applyFont="1" applyFill="1" applyBorder="1" applyAlignment="1">
      <alignment horizontal="left" vertical="center"/>
    </xf>
    <xf numFmtId="0" fontId="12" fillId="33" borderId="0" xfId="0" applyFont="1" applyFill="1" applyAlignment="1">
      <alignment vertical="center"/>
    </xf>
    <xf numFmtId="0" fontId="8" fillId="33" borderId="0" xfId="0" applyFont="1" applyFill="1" applyAlignment="1" quotePrefix="1">
      <alignment horizontal="left" vertical="center"/>
    </xf>
    <xf numFmtId="3" fontId="12" fillId="33" borderId="0" xfId="0" applyNumberFormat="1" applyFont="1" applyFill="1" applyBorder="1" applyAlignment="1">
      <alignment horizontal="right" vertical="center"/>
    </xf>
    <xf numFmtId="3" fontId="12" fillId="33" borderId="11" xfId="0" applyNumberFormat="1" applyFont="1" applyFill="1" applyBorder="1" applyAlignment="1">
      <alignment horizontal="right" vertical="center"/>
    </xf>
    <xf numFmtId="3" fontId="64" fillId="33" borderId="0" xfId="0" applyNumberFormat="1" applyFont="1" applyFill="1" applyAlignment="1">
      <alignment horizontal="right" vertical="center"/>
    </xf>
    <xf numFmtId="3" fontId="9" fillId="33" borderId="0" xfId="0" applyNumberFormat="1" applyFont="1" applyFill="1" applyAlignment="1">
      <alignment horizontal="right" vertical="center"/>
    </xf>
    <xf numFmtId="0" fontId="8" fillId="33" borderId="0" xfId="0" applyFont="1" applyFill="1" applyAlignment="1" quotePrefix="1">
      <alignment vertical="center"/>
    </xf>
    <xf numFmtId="0" fontId="2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3" fontId="2" fillId="33" borderId="0" xfId="0" applyNumberFormat="1" applyFont="1" applyFill="1" applyBorder="1" applyAlignment="1">
      <alignment horizontal="right" vertical="center"/>
    </xf>
    <xf numFmtId="0" fontId="12" fillId="36" borderId="0" xfId="0" applyFont="1" applyFill="1" applyAlignment="1">
      <alignment horizontal="left" vertical="center"/>
    </xf>
    <xf numFmtId="3" fontId="10" fillId="36" borderId="0" xfId="0" applyNumberFormat="1" applyFont="1" applyFill="1" applyAlignment="1">
      <alignment horizontal="right" vertical="center"/>
    </xf>
    <xf numFmtId="3" fontId="10" fillId="36" borderId="0" xfId="0" applyNumberFormat="1" applyFont="1" applyFill="1" applyBorder="1" applyAlignment="1">
      <alignment horizontal="right" vertical="center"/>
    </xf>
    <xf numFmtId="3" fontId="2" fillId="36" borderId="0" xfId="0" applyNumberFormat="1" applyFont="1" applyFill="1" applyBorder="1" applyAlignment="1">
      <alignment horizontal="right" vertical="center"/>
    </xf>
    <xf numFmtId="0" fontId="12" fillId="36" borderId="11" xfId="0" applyFont="1" applyFill="1" applyBorder="1" applyAlignment="1">
      <alignment horizontal="left" vertical="center"/>
    </xf>
    <xf numFmtId="0" fontId="64" fillId="36" borderId="11" xfId="0" applyFont="1" applyFill="1" applyBorder="1" applyAlignment="1">
      <alignment horizontal="right" vertical="center"/>
    </xf>
    <xf numFmtId="3" fontId="12" fillId="36" borderId="11" xfId="0" applyNumberFormat="1" applyFont="1" applyFill="1" applyBorder="1" applyAlignment="1">
      <alignment horizontal="right" vertical="center"/>
    </xf>
    <xf numFmtId="0" fontId="12" fillId="36" borderId="0" xfId="0" applyFont="1" applyFill="1" applyBorder="1" applyAlignment="1">
      <alignment horizontal="center" vertical="center"/>
    </xf>
    <xf numFmtId="0" fontId="18" fillId="36" borderId="0" xfId="0" applyFont="1" applyFill="1" applyAlignment="1">
      <alignment vertical="center"/>
    </xf>
    <xf numFmtId="3" fontId="2" fillId="36" borderId="0" xfId="0" applyNumberFormat="1" applyFont="1" applyFill="1" applyAlignment="1">
      <alignment horizontal="right" vertical="center"/>
    </xf>
    <xf numFmtId="0" fontId="18" fillId="36" borderId="11" xfId="0" applyFont="1" applyFill="1" applyBorder="1" applyAlignment="1">
      <alignment vertical="center"/>
    </xf>
    <xf numFmtId="3" fontId="10" fillId="36" borderId="11" xfId="0" applyNumberFormat="1" applyFont="1" applyFill="1" applyBorder="1" applyAlignment="1">
      <alignment horizontal="right" vertical="center"/>
    </xf>
    <xf numFmtId="0" fontId="18" fillId="36" borderId="0" xfId="0" applyFont="1" applyFill="1" applyBorder="1" applyAlignment="1">
      <alignment vertical="center"/>
    </xf>
    <xf numFmtId="3" fontId="8" fillId="36" borderId="0" xfId="0" applyNumberFormat="1" applyFont="1" applyFill="1" applyBorder="1" applyAlignment="1">
      <alignment horizontal="right" vertical="center"/>
    </xf>
    <xf numFmtId="1" fontId="19" fillId="36" borderId="12" xfId="0" applyNumberFormat="1" applyFont="1" applyFill="1" applyBorder="1" applyAlignment="1">
      <alignment horizontal="left" vertical="center"/>
    </xf>
    <xf numFmtId="3" fontId="8" fillId="33" borderId="12" xfId="0" applyNumberFormat="1" applyFont="1" applyFill="1" applyBorder="1" applyAlignment="1">
      <alignment horizontal="right" vertical="center"/>
    </xf>
    <xf numFmtId="3" fontId="7" fillId="36" borderId="12" xfId="0" applyNumberFormat="1" applyFont="1" applyFill="1" applyBorder="1" applyAlignment="1">
      <alignment horizontal="right" vertical="center"/>
    </xf>
    <xf numFmtId="3" fontId="8" fillId="36" borderId="12" xfId="0" applyNumberFormat="1" applyFont="1" applyFill="1" applyBorder="1" applyAlignment="1">
      <alignment horizontal="right" vertical="center"/>
    </xf>
    <xf numFmtId="0" fontId="13" fillId="36" borderId="0" xfId="0" applyFont="1" applyFill="1" applyAlignment="1">
      <alignment horizontal="left" vertical="center"/>
    </xf>
    <xf numFmtId="0" fontId="65" fillId="36" borderId="0" xfId="0" applyFont="1" applyFill="1" applyAlignment="1">
      <alignment vertical="center"/>
    </xf>
    <xf numFmtId="0" fontId="14" fillId="36" borderId="0" xfId="0" applyFont="1" applyFill="1" applyBorder="1" applyAlignment="1">
      <alignment horizontal="left" vertical="center"/>
    </xf>
    <xf numFmtId="49" fontId="8" fillId="33" borderId="0" xfId="0" applyNumberFormat="1" applyFont="1" applyFill="1" applyAlignment="1" quotePrefix="1">
      <alignment horizontal="left" vertical="center"/>
    </xf>
    <xf numFmtId="0" fontId="8" fillId="33" borderId="0" xfId="0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12" fillId="33" borderId="0" xfId="0" applyFont="1" applyFill="1" applyAlignment="1">
      <alignment horizontal="left" vertical="center" indent="1"/>
    </xf>
    <xf numFmtId="0" fontId="12" fillId="33" borderId="0" xfId="0" applyFont="1" applyFill="1" applyBorder="1" applyAlignment="1">
      <alignment horizontal="left" vertical="center" indent="1"/>
    </xf>
    <xf numFmtId="3" fontId="2" fillId="33" borderId="11" xfId="0" applyNumberFormat="1" applyFont="1" applyFill="1" applyBorder="1" applyAlignment="1">
      <alignment horizontal="right" vertical="center"/>
    </xf>
    <xf numFmtId="3" fontId="7" fillId="33" borderId="13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left" vertical="center"/>
    </xf>
    <xf numFmtId="3" fontId="63" fillId="33" borderId="0" xfId="0" applyNumberFormat="1" applyFont="1" applyFill="1" applyAlignment="1">
      <alignment horizontal="right" vertical="center"/>
    </xf>
    <xf numFmtId="0" fontId="18" fillId="33" borderId="0" xfId="0" applyFont="1" applyFill="1" applyAlignment="1">
      <alignment vertical="center"/>
    </xf>
    <xf numFmtId="0" fontId="12" fillId="33" borderId="0" xfId="0" applyFont="1" applyFill="1" applyBorder="1" applyAlignment="1">
      <alignment horizontal="center" vertical="center"/>
    </xf>
    <xf numFmtId="3" fontId="10" fillId="33" borderId="13" xfId="0" applyNumberFormat="1" applyFont="1" applyFill="1" applyBorder="1" applyAlignment="1">
      <alignment horizontal="right" vertical="center"/>
    </xf>
    <xf numFmtId="0" fontId="18" fillId="33" borderId="11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3" fontId="8" fillId="33" borderId="0" xfId="0" applyNumberFormat="1" applyFont="1" applyFill="1" applyBorder="1" applyAlignment="1">
      <alignment horizontal="right" vertical="center"/>
    </xf>
    <xf numFmtId="1" fontId="19" fillId="33" borderId="12" xfId="0" applyNumberFormat="1" applyFont="1" applyFill="1" applyBorder="1" applyAlignment="1">
      <alignment horizontal="left" vertical="center"/>
    </xf>
    <xf numFmtId="1" fontId="14" fillId="33" borderId="0" xfId="0" applyNumberFormat="1" applyFont="1" applyFill="1" applyBorder="1" applyAlignment="1">
      <alignment horizontal="left" indent="1"/>
    </xf>
    <xf numFmtId="3" fontId="20" fillId="33" borderId="0" xfId="0" applyNumberFormat="1" applyFont="1" applyFill="1" applyBorder="1" applyAlignment="1">
      <alignment horizontal="right" vertical="center"/>
    </xf>
    <xf numFmtId="3" fontId="20" fillId="33" borderId="0" xfId="0" applyNumberFormat="1" applyFont="1" applyFill="1" applyBorder="1" applyAlignment="1">
      <alignment horizontal="center" vertical="center"/>
    </xf>
    <xf numFmtId="3" fontId="13" fillId="33" borderId="0" xfId="0" applyNumberFormat="1" applyFont="1" applyFill="1" applyBorder="1" applyAlignment="1">
      <alignment horizontal="center" vertical="center"/>
    </xf>
    <xf numFmtId="1" fontId="13" fillId="33" borderId="0" xfId="0" applyNumberFormat="1" applyFont="1" applyFill="1" applyBorder="1" applyAlignment="1">
      <alignment horizontal="left" vertical="center" indent="1"/>
    </xf>
    <xf numFmtId="3" fontId="8" fillId="33" borderId="0" xfId="0" applyNumberFormat="1" applyFont="1" applyFill="1" applyBorder="1" applyAlignment="1">
      <alignment horizontal="center"/>
    </xf>
    <xf numFmtId="3" fontId="7" fillId="33" borderId="0" xfId="0" applyNumberFormat="1" applyFont="1" applyFill="1" applyBorder="1" applyAlignment="1">
      <alignment horizontal="center"/>
    </xf>
    <xf numFmtId="3" fontId="60" fillId="33" borderId="0" xfId="0" applyNumberFormat="1" applyFont="1" applyFill="1" applyBorder="1" applyAlignment="1">
      <alignment horizontal="center" vertical="center"/>
    </xf>
    <xf numFmtId="3" fontId="60" fillId="33" borderId="0" xfId="0" applyNumberFormat="1" applyFont="1" applyFill="1" applyAlignment="1">
      <alignment horizontal="center" vertical="center"/>
    </xf>
    <xf numFmtId="0" fontId="60" fillId="33" borderId="0" xfId="0" applyFont="1" applyFill="1" applyAlignment="1">
      <alignment horizontal="center"/>
    </xf>
    <xf numFmtId="0" fontId="60" fillId="36" borderId="0" xfId="0" applyFont="1" applyFill="1" applyAlignment="1">
      <alignment/>
    </xf>
    <xf numFmtId="0" fontId="2" fillId="33" borderId="0" xfId="0" applyFont="1" applyFill="1" applyAlignment="1">
      <alignment horizontal="left" vertical="center" wrapText="1"/>
    </xf>
    <xf numFmtId="3" fontId="60" fillId="33" borderId="0" xfId="0" applyNumberFormat="1" applyFont="1" applyFill="1" applyAlignment="1">
      <alignment/>
    </xf>
    <xf numFmtId="0" fontId="8" fillId="33" borderId="12" xfId="0" applyFont="1" applyFill="1" applyBorder="1" applyAlignment="1">
      <alignment horizontal="left" vertical="center"/>
    </xf>
    <xf numFmtId="0" fontId="65" fillId="36" borderId="0" xfId="0" applyFont="1" applyFill="1" applyAlignment="1">
      <alignment/>
    </xf>
    <xf numFmtId="0" fontId="7" fillId="33" borderId="0" xfId="0" applyFont="1" applyFill="1" applyAlignment="1">
      <alignment horizontal="left" vertical="center" indent="1"/>
    </xf>
    <xf numFmtId="0" fontId="60" fillId="33" borderId="0" xfId="0" applyFont="1" applyFill="1" applyAlignment="1">
      <alignment horizontal="left" vertical="center" indent="1"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horizontal="left" vertical="center" indent="1"/>
    </xf>
    <xf numFmtId="0" fontId="7" fillId="33" borderId="0" xfId="0" applyFont="1" applyFill="1" applyBorder="1" applyAlignment="1">
      <alignment vertical="center"/>
    </xf>
    <xf numFmtId="0" fontId="60" fillId="36" borderId="0" xfId="0" applyFont="1" applyFill="1" applyBorder="1" applyAlignment="1">
      <alignment/>
    </xf>
    <xf numFmtId="0" fontId="22" fillId="33" borderId="12" xfId="0" applyFont="1" applyFill="1" applyBorder="1" applyAlignment="1">
      <alignment vertical="center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right" vertical="center"/>
    </xf>
    <xf numFmtId="3" fontId="60" fillId="33" borderId="0" xfId="0" applyNumberFormat="1" applyFont="1" applyFill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3" fontId="64" fillId="33" borderId="0" xfId="0" applyNumberFormat="1" applyFont="1" applyFill="1" applyAlignment="1">
      <alignment vertical="center"/>
    </xf>
    <xf numFmtId="3" fontId="64" fillId="33" borderId="0" xfId="0" applyNumberFormat="1" applyFont="1" applyFill="1" applyAlignment="1">
      <alignment vertical="center" wrapText="1"/>
    </xf>
    <xf numFmtId="3" fontId="64" fillId="33" borderId="11" xfId="0" applyNumberFormat="1" applyFont="1" applyFill="1" applyBorder="1" applyAlignment="1">
      <alignment vertical="center"/>
    </xf>
    <xf numFmtId="3" fontId="64" fillId="33" borderId="11" xfId="0" applyNumberFormat="1" applyFont="1" applyFill="1" applyBorder="1" applyAlignment="1">
      <alignment vertical="center" wrapText="1"/>
    </xf>
    <xf numFmtId="3" fontId="64" fillId="33" borderId="11" xfId="0" applyNumberFormat="1" applyFont="1" applyFill="1" applyBorder="1" applyAlignment="1">
      <alignment horizontal="right" vertical="center"/>
    </xf>
    <xf numFmtId="0" fontId="23" fillId="33" borderId="0" xfId="0" applyFont="1" applyFill="1" applyAlignment="1">
      <alignment horizontal="left" vertical="center"/>
    </xf>
    <xf numFmtId="3" fontId="9" fillId="33" borderId="11" xfId="0" applyNumberFormat="1" applyFont="1" applyFill="1" applyBorder="1" applyAlignment="1">
      <alignment vertical="center" wrapText="1"/>
    </xf>
    <xf numFmtId="3" fontId="63" fillId="33" borderId="12" xfId="0" applyNumberFormat="1" applyFont="1" applyFill="1" applyBorder="1" applyAlignment="1">
      <alignment vertical="center"/>
    </xf>
    <xf numFmtId="3" fontId="63" fillId="33" borderId="12" xfId="0" applyNumberFormat="1" applyFont="1" applyFill="1" applyBorder="1" applyAlignment="1">
      <alignment vertical="center" wrapText="1"/>
    </xf>
    <xf numFmtId="0" fontId="65" fillId="36" borderId="0" xfId="0" applyFont="1" applyFill="1" applyBorder="1" applyAlignment="1">
      <alignment/>
    </xf>
    <xf numFmtId="0" fontId="60" fillId="33" borderId="0" xfId="0" applyFont="1" applyFill="1" applyAlignment="1">
      <alignment horizontal="right" vertical="center" wrapText="1"/>
    </xf>
    <xf numFmtId="0" fontId="60" fillId="33" borderId="0" xfId="0" applyFont="1" applyFill="1" applyAlignment="1">
      <alignment horizontal="right" vertical="center" indent="1"/>
    </xf>
    <xf numFmtId="0" fontId="60" fillId="36" borderId="0" xfId="0" applyFont="1" applyFill="1" applyAlignment="1">
      <alignment/>
    </xf>
    <xf numFmtId="0" fontId="60" fillId="33" borderId="0" xfId="0" applyFont="1" applyFill="1" applyAlignment="1">
      <alignment/>
    </xf>
    <xf numFmtId="0" fontId="60" fillId="36" borderId="0" xfId="0" applyFont="1" applyFill="1" applyAlignment="1">
      <alignment wrapText="1"/>
    </xf>
    <xf numFmtId="0" fontId="7" fillId="36" borderId="0" xfId="0" applyFont="1" applyFill="1" applyBorder="1" applyAlignment="1">
      <alignment horizontal="center"/>
    </xf>
    <xf numFmtId="3" fontId="60" fillId="36" borderId="0" xfId="0" applyNumberFormat="1" applyFont="1" applyFill="1" applyAlignment="1">
      <alignment/>
    </xf>
    <xf numFmtId="0" fontId="9" fillId="33" borderId="13" xfId="0" applyFont="1" applyFill="1" applyBorder="1" applyAlignment="1">
      <alignment vertical="center"/>
    </xf>
    <xf numFmtId="3" fontId="60" fillId="33" borderId="13" xfId="0" applyNumberFormat="1" applyFont="1" applyFill="1" applyBorder="1" applyAlignment="1">
      <alignment horizontal="right" vertical="center"/>
    </xf>
    <xf numFmtId="0" fontId="9" fillId="33" borderId="12" xfId="0" applyFont="1" applyFill="1" applyBorder="1" applyAlignment="1">
      <alignment horizontal="left" vertical="center" indent="1"/>
    </xf>
    <xf numFmtId="3" fontId="60" fillId="33" borderId="12" xfId="0" applyNumberFormat="1" applyFont="1" applyFill="1" applyBorder="1" applyAlignment="1">
      <alignment horizontal="right" vertical="center"/>
    </xf>
    <xf numFmtId="0" fontId="60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 horizontal="left" vertical="center" indent="2"/>
    </xf>
    <xf numFmtId="0" fontId="60" fillId="33" borderId="0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right"/>
    </xf>
    <xf numFmtId="0" fontId="7" fillId="33" borderId="10" xfId="0" applyFont="1" applyFill="1" applyBorder="1" applyAlignment="1">
      <alignment horizontal="right"/>
    </xf>
    <xf numFmtId="3" fontId="60" fillId="33" borderId="0" xfId="0" applyNumberFormat="1" applyFont="1" applyFill="1" applyAlignment="1">
      <alignment horizontal="right"/>
    </xf>
    <xf numFmtId="3" fontId="60" fillId="33" borderId="0" xfId="0" applyNumberFormat="1" applyFont="1" applyFill="1" applyBorder="1" applyAlignment="1">
      <alignment horizontal="right"/>
    </xf>
    <xf numFmtId="3" fontId="60" fillId="33" borderId="13" xfId="0" applyNumberFormat="1" applyFont="1" applyFill="1" applyBorder="1" applyAlignment="1">
      <alignment horizontal="right"/>
    </xf>
    <xf numFmtId="0" fontId="9" fillId="33" borderId="11" xfId="0" applyFont="1" applyFill="1" applyBorder="1" applyAlignment="1">
      <alignment horizontal="left" vertical="center" indent="1"/>
    </xf>
    <xf numFmtId="3" fontId="60" fillId="33" borderId="11" xfId="0" applyNumberFormat="1" applyFont="1" applyFill="1" applyBorder="1" applyAlignment="1">
      <alignment horizontal="right"/>
    </xf>
    <xf numFmtId="0" fontId="60" fillId="33" borderId="11" xfId="0" applyFont="1" applyFill="1" applyBorder="1" applyAlignment="1">
      <alignment horizontal="right"/>
    </xf>
    <xf numFmtId="0" fontId="9" fillId="33" borderId="0" xfId="0" applyFont="1" applyFill="1" applyBorder="1" applyAlignment="1">
      <alignment vertical="center"/>
    </xf>
    <xf numFmtId="3" fontId="60" fillId="33" borderId="12" xfId="0" applyNumberFormat="1" applyFont="1" applyFill="1" applyBorder="1" applyAlignment="1">
      <alignment horizontal="right"/>
    </xf>
    <xf numFmtId="0" fontId="60" fillId="33" borderId="12" xfId="0" applyFont="1" applyFill="1" applyBorder="1" applyAlignment="1">
      <alignment horizontal="right"/>
    </xf>
    <xf numFmtId="0" fontId="65" fillId="33" borderId="0" xfId="0" applyFont="1" applyFill="1" applyBorder="1" applyAlignment="1">
      <alignment horizontal="left" vertical="center"/>
    </xf>
    <xf numFmtId="0" fontId="65" fillId="33" borderId="0" xfId="0" applyFont="1" applyFill="1" applyAlignment="1">
      <alignment horizontal="left" vertical="center"/>
    </xf>
    <xf numFmtId="0" fontId="60" fillId="36" borderId="0" xfId="0" applyFont="1" applyFill="1" applyAlignment="1">
      <alignment horizontal="left"/>
    </xf>
    <xf numFmtId="0" fontId="60" fillId="33" borderId="0" xfId="0" applyFont="1" applyFill="1" applyBorder="1" applyAlignment="1">
      <alignment horizontal="left"/>
    </xf>
    <xf numFmtId="0" fontId="60" fillId="33" borderId="0" xfId="0" applyFont="1" applyFill="1" applyAlignment="1">
      <alignment horizontal="left"/>
    </xf>
    <xf numFmtId="3" fontId="10" fillId="33" borderId="0" xfId="0" applyNumberFormat="1" applyFont="1" applyFill="1" applyAlignment="1">
      <alignment horizontal="right"/>
    </xf>
    <xf numFmtId="49" fontId="7" fillId="33" borderId="0" xfId="0" applyNumberFormat="1" applyFont="1" applyFill="1" applyAlignment="1">
      <alignment horizontal="left" vertical="center"/>
    </xf>
    <xf numFmtId="0" fontId="60" fillId="33" borderId="0" xfId="0" applyNumberFormat="1" applyFont="1" applyFill="1" applyAlignment="1">
      <alignment horizontal="right"/>
    </xf>
    <xf numFmtId="0" fontId="60" fillId="33" borderId="0" xfId="0" applyFont="1" applyFill="1" applyBorder="1" applyAlignment="1">
      <alignment horizontal="right"/>
    </xf>
    <xf numFmtId="0" fontId="19" fillId="33" borderId="0" xfId="0" applyFont="1" applyFill="1" applyAlignment="1">
      <alignment horizontal="left" vertical="center"/>
    </xf>
    <xf numFmtId="0" fontId="19" fillId="33" borderId="0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vertical="center"/>
    </xf>
    <xf numFmtId="0" fontId="63" fillId="33" borderId="12" xfId="0" applyFont="1" applyFill="1" applyBorder="1" applyAlignment="1">
      <alignment vertical="center"/>
    </xf>
    <xf numFmtId="3" fontId="63" fillId="33" borderId="12" xfId="0" applyNumberFormat="1" applyFont="1" applyFill="1" applyBorder="1" applyAlignment="1">
      <alignment horizontal="right"/>
    </xf>
    <xf numFmtId="3" fontId="63" fillId="33" borderId="14" xfId="0" applyNumberFormat="1" applyFont="1" applyFill="1" applyBorder="1" applyAlignment="1">
      <alignment horizontal="right"/>
    </xf>
    <xf numFmtId="0" fontId="13" fillId="33" borderId="0" xfId="0" applyFont="1" applyFill="1" applyAlignment="1">
      <alignment horizontal="left" vertical="center"/>
    </xf>
    <xf numFmtId="0" fontId="65" fillId="33" borderId="0" xfId="0" applyFont="1" applyFill="1" applyAlignment="1">
      <alignment horizontal="left" vertical="center" indent="1"/>
    </xf>
    <xf numFmtId="0" fontId="65" fillId="33" borderId="0" xfId="0" applyFont="1" applyFill="1" applyAlignment="1">
      <alignment horizontal="left" indent="1"/>
    </xf>
    <xf numFmtId="0" fontId="65" fillId="36" borderId="0" xfId="0" applyFont="1" applyFill="1" applyAlignment="1">
      <alignment horizontal="left" indent="1"/>
    </xf>
    <xf numFmtId="0" fontId="14" fillId="33" borderId="0" xfId="0" applyFont="1" applyFill="1" applyBorder="1" applyAlignment="1">
      <alignment horizontal="left" vertical="center"/>
    </xf>
    <xf numFmtId="0" fontId="14" fillId="33" borderId="0" xfId="0" applyFont="1" applyFill="1" applyAlignment="1">
      <alignment horizontal="left" vertical="center" indent="1"/>
    </xf>
    <xf numFmtId="3" fontId="2" fillId="33" borderId="0" xfId="0" applyNumberFormat="1" applyFont="1" applyFill="1" applyAlignment="1">
      <alignment vertical="center"/>
    </xf>
    <xf numFmtId="0" fontId="60" fillId="33" borderId="0" xfId="0" applyFont="1" applyFill="1" applyAlignment="1">
      <alignment vertical="center" wrapText="1"/>
    </xf>
    <xf numFmtId="0" fontId="60" fillId="33" borderId="0" xfId="0" applyFont="1" applyFill="1" applyBorder="1" applyAlignment="1">
      <alignment vertical="center"/>
    </xf>
    <xf numFmtId="3" fontId="8" fillId="33" borderId="15" xfId="0" applyNumberFormat="1" applyFont="1" applyFill="1" applyBorder="1" applyAlignment="1">
      <alignment horizontal="left" vertical="center"/>
    </xf>
    <xf numFmtId="3" fontId="8" fillId="33" borderId="15" xfId="0" applyNumberFormat="1" applyFont="1" applyFill="1" applyBorder="1" applyAlignment="1">
      <alignment horizontal="right" vertical="center"/>
    </xf>
    <xf numFmtId="0" fontId="13" fillId="33" borderId="0" xfId="0" applyFont="1" applyFill="1" applyAlignment="1">
      <alignment vertical="center"/>
    </xf>
    <xf numFmtId="3" fontId="15" fillId="33" borderId="0" xfId="0" applyNumberFormat="1" applyFont="1" applyFill="1" applyAlignment="1">
      <alignment horizontal="right"/>
    </xf>
    <xf numFmtId="3" fontId="14" fillId="33" borderId="0" xfId="0" applyNumberFormat="1" applyFont="1" applyFill="1" applyAlignment="1">
      <alignment horizontal="right"/>
    </xf>
    <xf numFmtId="0" fontId="15" fillId="33" borderId="0" xfId="0" applyFont="1" applyFill="1" applyAlignment="1">
      <alignment/>
    </xf>
    <xf numFmtId="3" fontId="12" fillId="33" borderId="0" xfId="0" applyNumberFormat="1" applyFont="1" applyFill="1" applyAlignment="1">
      <alignment horizontal="left" indent="1"/>
    </xf>
    <xf numFmtId="3" fontId="2" fillId="33" borderId="0" xfId="0" applyNumberFormat="1" applyFont="1" applyFill="1" applyAlignment="1">
      <alignment horizontal="right"/>
    </xf>
    <xf numFmtId="3" fontId="12" fillId="33" borderId="0" xfId="0" applyNumberFormat="1" applyFont="1" applyFill="1" applyAlignment="1">
      <alignment horizontal="left" vertical="center"/>
    </xf>
    <xf numFmtId="3" fontId="18" fillId="33" borderId="12" xfId="0" applyNumberFormat="1" applyFont="1" applyFill="1" applyBorder="1" applyAlignment="1">
      <alignment horizontal="left" vertical="center"/>
    </xf>
    <xf numFmtId="0" fontId="15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right" vertical="center"/>
    </xf>
    <xf numFmtId="0" fontId="60" fillId="33" borderId="13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left" vertical="center"/>
    </xf>
    <xf numFmtId="166" fontId="7" fillId="33" borderId="13" xfId="0" applyNumberFormat="1" applyFont="1" applyFill="1" applyBorder="1" applyAlignment="1">
      <alignment horizontal="right" vertical="center"/>
    </xf>
    <xf numFmtId="0" fontId="60" fillId="33" borderId="18" xfId="0" applyFont="1" applyFill="1" applyBorder="1" applyAlignment="1">
      <alignment horizontal="left" vertical="center"/>
    </xf>
    <xf numFmtId="1" fontId="60" fillId="33" borderId="0" xfId="0" applyNumberFormat="1" applyFont="1" applyFill="1" applyAlignment="1">
      <alignment/>
    </xf>
    <xf numFmtId="0" fontId="7" fillId="33" borderId="19" xfId="0" applyFont="1" applyFill="1" applyBorder="1" applyAlignment="1">
      <alignment horizontal="left" vertical="center"/>
    </xf>
    <xf numFmtId="166" fontId="7" fillId="33" borderId="20" xfId="0" applyNumberFormat="1" applyFont="1" applyFill="1" applyBorder="1" applyAlignment="1">
      <alignment horizontal="right" vertical="center"/>
    </xf>
    <xf numFmtId="166" fontId="7" fillId="33" borderId="11" xfId="0" applyNumberFormat="1" applyFont="1" applyFill="1" applyBorder="1" applyAlignment="1">
      <alignment horizontal="right" vertical="center"/>
    </xf>
    <xf numFmtId="0" fontId="7" fillId="33" borderId="21" xfId="0" applyFont="1" applyFill="1" applyBorder="1" applyAlignment="1">
      <alignment horizontal="left" vertical="center"/>
    </xf>
    <xf numFmtId="166" fontId="7" fillId="33" borderId="22" xfId="0" applyNumberFormat="1" applyFont="1" applyFill="1" applyBorder="1" applyAlignment="1">
      <alignment horizontal="right" vertical="center"/>
    </xf>
    <xf numFmtId="3" fontId="60" fillId="33" borderId="23" xfId="0" applyNumberFormat="1" applyFont="1" applyFill="1" applyBorder="1" applyAlignment="1">
      <alignment horizontal="right" vertical="center"/>
    </xf>
    <xf numFmtId="0" fontId="7" fillId="33" borderId="18" xfId="0" applyFont="1" applyFill="1" applyBorder="1" applyAlignment="1">
      <alignment horizontal="left" vertical="center"/>
    </xf>
    <xf numFmtId="166" fontId="7" fillId="33" borderId="23" xfId="0" applyNumberFormat="1" applyFont="1" applyFill="1" applyBorder="1" applyAlignment="1">
      <alignment horizontal="right" vertical="center"/>
    </xf>
    <xf numFmtId="166" fontId="7" fillId="33" borderId="0" xfId="0" applyNumberFormat="1" applyFont="1" applyFill="1" applyBorder="1" applyAlignment="1">
      <alignment horizontal="right" vertical="center"/>
    </xf>
    <xf numFmtId="0" fontId="7" fillId="33" borderId="13" xfId="0" applyFont="1" applyFill="1" applyBorder="1" applyAlignment="1">
      <alignment horizontal="left" vertical="center" wrapText="1"/>
    </xf>
    <xf numFmtId="166" fontId="7" fillId="33" borderId="12" xfId="0" applyNumberFormat="1" applyFont="1" applyFill="1" applyBorder="1" applyAlignment="1">
      <alignment horizontal="right" vertical="center"/>
    </xf>
    <xf numFmtId="0" fontId="13" fillId="33" borderId="24" xfId="0" applyFont="1" applyFill="1" applyBorder="1" applyAlignment="1">
      <alignment horizontal="right" vertical="center"/>
    </xf>
    <xf numFmtId="166" fontId="13" fillId="33" borderId="24" xfId="0" applyNumberFormat="1" applyFont="1" applyFill="1" applyBorder="1" applyAlignment="1">
      <alignment horizontal="right" vertical="center"/>
    </xf>
    <xf numFmtId="166" fontId="13" fillId="33" borderId="0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horizontal="right" vertical="center"/>
    </xf>
    <xf numFmtId="0" fontId="60" fillId="33" borderId="0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left" vertical="center" wrapText="1"/>
    </xf>
    <xf numFmtId="0" fontId="60" fillId="33" borderId="25" xfId="0" applyFont="1" applyFill="1" applyBorder="1" applyAlignment="1">
      <alignment horizontal="right" vertical="center" wrapText="1"/>
    </xf>
    <xf numFmtId="0" fontId="60" fillId="33" borderId="24" xfId="0" applyFont="1" applyFill="1" applyBorder="1" applyAlignment="1">
      <alignment horizontal="right" vertical="center" wrapText="1"/>
    </xf>
    <xf numFmtId="0" fontId="60" fillId="33" borderId="24" xfId="0" applyFont="1" applyFill="1" applyBorder="1" applyAlignment="1">
      <alignment horizontal="right" vertical="center"/>
    </xf>
    <xf numFmtId="0" fontId="10" fillId="33" borderId="24" xfId="0" applyFont="1" applyFill="1" applyBorder="1" applyAlignment="1">
      <alignment horizontal="right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60" fillId="33" borderId="23" xfId="0" applyFont="1" applyFill="1" applyBorder="1" applyAlignment="1">
      <alignment horizontal="right" vertical="center" wrapText="1"/>
    </xf>
    <xf numFmtId="0" fontId="60" fillId="33" borderId="0" xfId="0" applyFont="1" applyFill="1" applyBorder="1" applyAlignment="1">
      <alignment horizontal="right" vertical="center" wrapText="1"/>
    </xf>
    <xf numFmtId="0" fontId="10" fillId="33" borderId="0" xfId="0" applyFont="1" applyFill="1" applyBorder="1" applyAlignment="1">
      <alignment horizontal="right" vertical="center" wrapText="1"/>
    </xf>
    <xf numFmtId="0" fontId="7" fillId="33" borderId="11" xfId="0" applyFont="1" applyFill="1" applyBorder="1" applyAlignment="1">
      <alignment horizontal="left" vertical="center" wrapText="1"/>
    </xf>
    <xf numFmtId="3" fontId="7" fillId="33" borderId="20" xfId="0" applyNumberFormat="1" applyFont="1" applyFill="1" applyBorder="1" applyAlignment="1">
      <alignment horizontal="right" vertical="center" wrapText="1"/>
    </xf>
    <xf numFmtId="3" fontId="7" fillId="33" borderId="11" xfId="0" applyNumberFormat="1" applyFont="1" applyFill="1" applyBorder="1" applyAlignment="1">
      <alignment horizontal="right" vertical="center" wrapText="1"/>
    </xf>
    <xf numFmtId="0" fontId="63" fillId="33" borderId="11" xfId="0" applyFont="1" applyFill="1" applyBorder="1" applyAlignment="1">
      <alignment horizontal="right" vertical="center"/>
    </xf>
    <xf numFmtId="3" fontId="7" fillId="33" borderId="11" xfId="0" applyNumberFormat="1" applyFont="1" applyFill="1" applyBorder="1" applyAlignment="1">
      <alignment horizontal="right" vertical="center"/>
    </xf>
    <xf numFmtId="0" fontId="10" fillId="33" borderId="13" xfId="0" applyFont="1" applyFill="1" applyBorder="1" applyAlignment="1">
      <alignment horizontal="left" vertical="center" wrapText="1"/>
    </xf>
    <xf numFmtId="0" fontId="60" fillId="33" borderId="22" xfId="0" applyFont="1" applyFill="1" applyBorder="1" applyAlignment="1">
      <alignment horizontal="right" vertical="center"/>
    </xf>
    <xf numFmtId="0" fontId="60" fillId="33" borderId="13" xfId="0" applyFont="1" applyFill="1" applyBorder="1" applyAlignment="1">
      <alignment horizontal="right" vertical="center"/>
    </xf>
    <xf numFmtId="0" fontId="60" fillId="33" borderId="23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7" fillId="33" borderId="19" xfId="0" applyFont="1" applyFill="1" applyBorder="1" applyAlignment="1">
      <alignment horizontal="left" vertical="center" wrapText="1"/>
    </xf>
    <xf numFmtId="3" fontId="7" fillId="33" borderId="20" xfId="0" applyNumberFormat="1" applyFont="1" applyFill="1" applyBorder="1" applyAlignment="1">
      <alignment horizontal="right" vertical="center"/>
    </xf>
    <xf numFmtId="3" fontId="7" fillId="33" borderId="0" xfId="0" applyNumberFormat="1" applyFont="1" applyFill="1" applyBorder="1" applyAlignment="1">
      <alignment horizontal="right" vertical="center"/>
    </xf>
    <xf numFmtId="0" fontId="7" fillId="33" borderId="18" xfId="0" applyFont="1" applyFill="1" applyBorder="1" applyAlignment="1">
      <alignment horizontal="left" vertical="center" wrapText="1"/>
    </xf>
    <xf numFmtId="167" fontId="7" fillId="33" borderId="0" xfId="0" applyNumberFormat="1" applyFont="1" applyFill="1" applyBorder="1" applyAlignment="1">
      <alignment horizontal="right" vertical="center"/>
    </xf>
    <xf numFmtId="167" fontId="7" fillId="33" borderId="13" xfId="0" applyNumberFormat="1" applyFont="1" applyFill="1" applyBorder="1" applyAlignment="1">
      <alignment horizontal="right" vertical="center"/>
    </xf>
    <xf numFmtId="0" fontId="10" fillId="33" borderId="18" xfId="0" applyFont="1" applyFill="1" applyBorder="1" applyAlignment="1">
      <alignment horizontal="left" vertical="center" wrapText="1"/>
    </xf>
    <xf numFmtId="1" fontId="10" fillId="33" borderId="0" xfId="0" applyNumberFormat="1" applyFont="1" applyFill="1" applyBorder="1" applyAlignment="1">
      <alignment horizontal="right" vertical="center"/>
    </xf>
    <xf numFmtId="3" fontId="7" fillId="33" borderId="23" xfId="0" applyNumberFormat="1" applyFont="1" applyFill="1" applyBorder="1" applyAlignment="1">
      <alignment horizontal="right" vertical="center"/>
    </xf>
    <xf numFmtId="0" fontId="63" fillId="33" borderId="0" xfId="0" applyFont="1" applyFill="1" applyAlignment="1">
      <alignment horizontal="right" vertical="center"/>
    </xf>
    <xf numFmtId="0" fontId="10" fillId="33" borderId="21" xfId="0" applyFont="1" applyFill="1" applyBorder="1" applyAlignment="1">
      <alignment horizontal="left" vertical="center"/>
    </xf>
    <xf numFmtId="3" fontId="10" fillId="33" borderId="18" xfId="0" applyNumberFormat="1" applyFont="1" applyFill="1" applyBorder="1" applyAlignment="1">
      <alignment horizontal="left" vertical="center" wrapText="1"/>
    </xf>
    <xf numFmtId="3" fontId="7" fillId="33" borderId="19" xfId="0" applyNumberFormat="1" applyFont="1" applyFill="1" applyBorder="1" applyAlignment="1">
      <alignment horizontal="left" vertical="center" wrapText="1"/>
    </xf>
    <xf numFmtId="0" fontId="63" fillId="33" borderId="0" xfId="0" applyFont="1" applyFill="1" applyBorder="1" applyAlignment="1">
      <alignment horizontal="right" vertical="center"/>
    </xf>
    <xf numFmtId="3" fontId="63" fillId="33" borderId="20" xfId="0" applyNumberFormat="1" applyFont="1" applyFill="1" applyBorder="1" applyAlignment="1">
      <alignment horizontal="right" vertical="center"/>
    </xf>
    <xf numFmtId="0" fontId="7" fillId="33" borderId="13" xfId="0" applyFont="1" applyFill="1" applyBorder="1" applyAlignment="1">
      <alignment horizontal="right" vertical="center"/>
    </xf>
    <xf numFmtId="4" fontId="7" fillId="33" borderId="13" xfId="0" applyNumberFormat="1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right" vertical="center"/>
    </xf>
    <xf numFmtId="4" fontId="7" fillId="33" borderId="0" xfId="0" applyNumberFormat="1" applyFont="1" applyFill="1" applyBorder="1" applyAlignment="1">
      <alignment horizontal="right" vertical="center"/>
    </xf>
    <xf numFmtId="0" fontId="60" fillId="33" borderId="0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left" vertical="center"/>
    </xf>
    <xf numFmtId="0" fontId="13" fillId="33" borderId="13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center" vertical="center" wrapText="1"/>
    </xf>
    <xf numFmtId="166" fontId="7" fillId="33" borderId="0" xfId="0" applyNumberFormat="1" applyFont="1" applyFill="1" applyBorder="1" applyAlignment="1">
      <alignment vertical="center"/>
    </xf>
    <xf numFmtId="166" fontId="7" fillId="33" borderId="24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 indent="1"/>
    </xf>
    <xf numFmtId="0" fontId="2" fillId="33" borderId="0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left" vertical="center" wrapText="1" indent="1"/>
    </xf>
    <xf numFmtId="0" fontId="2" fillId="33" borderId="11" xfId="0" applyFont="1" applyFill="1" applyBorder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0" fontId="18" fillId="33" borderId="0" xfId="0" applyFont="1" applyFill="1" applyAlignment="1">
      <alignment vertical="center" wrapText="1"/>
    </xf>
    <xf numFmtId="3" fontId="9" fillId="33" borderId="0" xfId="0" applyNumberFormat="1" applyFont="1" applyFill="1" applyBorder="1" applyAlignment="1">
      <alignment horizontal="left" vertical="center" wrapText="1" indent="1"/>
    </xf>
    <xf numFmtId="3" fontId="9" fillId="33" borderId="11" xfId="0" applyNumberFormat="1" applyFont="1" applyFill="1" applyBorder="1" applyAlignment="1">
      <alignment horizontal="left" vertical="center" wrapText="1" indent="1"/>
    </xf>
    <xf numFmtId="0" fontId="18" fillId="33" borderId="12" xfId="0" applyFont="1" applyFill="1" applyBorder="1" applyAlignment="1">
      <alignment horizontal="left" vertical="center" indent="1"/>
    </xf>
    <xf numFmtId="0" fontId="2" fillId="34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60" fillId="33" borderId="12" xfId="0" applyFont="1" applyFill="1" applyBorder="1" applyAlignment="1">
      <alignment horizontal="right" vertical="center"/>
    </xf>
    <xf numFmtId="0" fontId="60" fillId="0" borderId="12" xfId="0" applyFont="1" applyFill="1" applyBorder="1" applyAlignment="1">
      <alignment horizontal="right" vertical="center"/>
    </xf>
    <xf numFmtId="0" fontId="15" fillId="33" borderId="0" xfId="0" applyFont="1" applyFill="1" applyBorder="1" applyAlignment="1">
      <alignment horizontal="left" vertical="center" indent="1"/>
    </xf>
    <xf numFmtId="0" fontId="65" fillId="33" borderId="0" xfId="0" applyFont="1" applyFill="1" applyBorder="1" applyAlignment="1">
      <alignment horizontal="left" vertical="center" indent="1"/>
    </xf>
    <xf numFmtId="0" fontId="13" fillId="33" borderId="0" xfId="0" applyFont="1" applyFill="1" applyBorder="1" applyAlignment="1">
      <alignment horizontal="left" vertical="center" wrapText="1" indent="1"/>
    </xf>
    <xf numFmtId="0" fontId="10" fillId="36" borderId="0" xfId="0" applyFont="1" applyFill="1" applyBorder="1" applyAlignment="1">
      <alignment horizontal="justify" vertical="justify" wrapText="1"/>
    </xf>
    <xf numFmtId="0" fontId="60" fillId="33" borderId="13" xfId="0" applyFont="1" applyFill="1" applyBorder="1" applyAlignment="1">
      <alignment horizontal="right"/>
    </xf>
    <xf numFmtId="3" fontId="63" fillId="33" borderId="0" xfId="0" applyNumberFormat="1" applyFont="1" applyFill="1" applyBorder="1" applyAlignment="1">
      <alignment horizontal="right"/>
    </xf>
    <xf numFmtId="0" fontId="7" fillId="33" borderId="12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right" vertical="center"/>
    </xf>
    <xf numFmtId="0" fontId="7" fillId="34" borderId="0" xfId="0" applyFont="1" applyFill="1" applyAlignment="1">
      <alignment horizontal="left" vertical="center"/>
    </xf>
    <xf numFmtId="0" fontId="7" fillId="34" borderId="0" xfId="0" applyFont="1" applyFill="1" applyAlignment="1">
      <alignment horizontal="center" vertical="center"/>
    </xf>
    <xf numFmtId="0" fontId="9" fillId="34" borderId="0" xfId="0" applyFont="1" applyFill="1" applyAlignment="1">
      <alignment horizontal="left" vertical="center" indent="1"/>
    </xf>
    <xf numFmtId="0" fontId="60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right" vertical="center"/>
    </xf>
    <xf numFmtId="0" fontId="12" fillId="34" borderId="11" xfId="0" applyFont="1" applyFill="1" applyBorder="1" applyAlignment="1">
      <alignment horizontal="left" vertical="center" indent="1"/>
    </xf>
    <xf numFmtId="0" fontId="60" fillId="34" borderId="11" xfId="0" applyFont="1" applyFill="1" applyBorder="1" applyAlignment="1">
      <alignment horizontal="right" vertical="center"/>
    </xf>
    <xf numFmtId="0" fontId="9" fillId="34" borderId="0" xfId="0" applyFont="1" applyFill="1" applyAlignment="1">
      <alignment vertical="center"/>
    </xf>
    <xf numFmtId="0" fontId="60" fillId="34" borderId="0" xfId="0" applyFont="1" applyFill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9" fillId="34" borderId="11" xfId="0" applyFont="1" applyFill="1" applyBorder="1" applyAlignment="1">
      <alignment horizontal="left" vertical="center" indent="1"/>
    </xf>
    <xf numFmtId="0" fontId="10" fillId="34" borderId="11" xfId="0" applyFont="1" applyFill="1" applyBorder="1" applyAlignment="1">
      <alignment horizontal="right" vertical="center"/>
    </xf>
    <xf numFmtId="164" fontId="10" fillId="34" borderId="0" xfId="0" applyNumberFormat="1" applyFont="1" applyFill="1" applyBorder="1" applyAlignment="1">
      <alignment horizontal="right" vertical="center"/>
    </xf>
    <xf numFmtId="0" fontId="7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 horizontal="right" vertical="center"/>
    </xf>
    <xf numFmtId="0" fontId="9" fillId="34" borderId="0" xfId="0" applyFont="1" applyFill="1" applyBorder="1" applyAlignment="1">
      <alignment horizontal="left" vertical="center" indent="1"/>
    </xf>
    <xf numFmtId="0" fontId="9" fillId="34" borderId="12" xfId="0" applyFont="1" applyFill="1" applyBorder="1" applyAlignment="1">
      <alignment horizontal="left" vertical="center" indent="1"/>
    </xf>
    <xf numFmtId="0" fontId="10" fillId="34" borderId="12" xfId="0" applyFont="1" applyFill="1" applyBorder="1" applyAlignment="1">
      <alignment horizontal="right" vertical="center"/>
    </xf>
    <xf numFmtId="0" fontId="64" fillId="36" borderId="0" xfId="0" applyFont="1" applyFill="1" applyAlignment="1">
      <alignment/>
    </xf>
    <xf numFmtId="0" fontId="60" fillId="35" borderId="0" xfId="0" applyFont="1" applyFill="1" applyAlignment="1">
      <alignment horizontal="left" indent="1"/>
    </xf>
    <xf numFmtId="0" fontId="61" fillId="34" borderId="0" xfId="0" applyFont="1" applyFill="1" applyAlignment="1">
      <alignment horizontal="center" vertical="center"/>
    </xf>
    <xf numFmtId="0" fontId="60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164" fontId="10" fillId="34" borderId="0" xfId="0" applyNumberFormat="1" applyFont="1" applyFill="1" applyBorder="1" applyAlignment="1">
      <alignment horizontal="center" vertical="center"/>
    </xf>
    <xf numFmtId="0" fontId="60" fillId="34" borderId="0" xfId="0" applyFont="1" applyFill="1" applyBorder="1" applyAlignment="1">
      <alignment horizontal="center" vertical="center"/>
    </xf>
    <xf numFmtId="0" fontId="60" fillId="34" borderId="12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left" vertical="center"/>
    </xf>
    <xf numFmtId="0" fontId="8" fillId="36" borderId="24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wrapText="1"/>
    </xf>
    <xf numFmtId="0" fontId="60" fillId="36" borderId="12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left" vertical="center" wrapText="1" indent="1"/>
    </xf>
    <xf numFmtId="0" fontId="8" fillId="0" borderId="12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1" fontId="7" fillId="33" borderId="12" xfId="0" applyNumberFormat="1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21" fillId="33" borderId="0" xfId="0" applyFont="1" applyFill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left"/>
    </xf>
    <xf numFmtId="3" fontId="7" fillId="33" borderId="24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3" fontId="7" fillId="33" borderId="24" xfId="0" applyNumberFormat="1" applyFont="1" applyFill="1" applyBorder="1" applyAlignment="1">
      <alignment horizontal="center" wrapText="1"/>
    </xf>
    <xf numFmtId="3" fontId="7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28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left" vertical="center" wrapText="1"/>
    </xf>
    <xf numFmtId="0" fontId="60" fillId="33" borderId="0" xfId="0" applyFont="1" applyFill="1" applyBorder="1" applyAlignment="1">
      <alignment horizontal="left" vertical="center"/>
    </xf>
    <xf numFmtId="0" fontId="60" fillId="33" borderId="11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66" fillId="36" borderId="0" xfId="0" applyFont="1" applyFill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80" zoomScaleNormal="80" zoomScaleSheetLayoutView="80" zoomScalePageLayoutView="0" workbookViewId="0" topLeftCell="A10">
      <selection activeCell="B41" sqref="B41"/>
    </sheetView>
  </sheetViews>
  <sheetFormatPr defaultColWidth="11.421875" defaultRowHeight="15"/>
  <cols>
    <col min="1" max="1" width="43.8515625" style="4" customWidth="1"/>
    <col min="2" max="4" width="12.7109375" style="14" customWidth="1"/>
    <col min="5" max="5" width="16.8515625" style="14" customWidth="1"/>
    <col min="6" max="6" width="15.57421875" style="14" customWidth="1"/>
    <col min="7" max="7" width="15.8515625" style="14" customWidth="1"/>
    <col min="8" max="8" width="12.7109375" style="14" customWidth="1"/>
    <col min="9" max="16384" width="11.421875" style="4" customWidth="1"/>
  </cols>
  <sheetData>
    <row r="1" spans="1:9" ht="18.75" thickBot="1">
      <c r="A1" s="355" t="s">
        <v>277</v>
      </c>
      <c r="B1" s="355"/>
      <c r="C1" s="355"/>
      <c r="D1" s="355"/>
      <c r="E1" s="355"/>
      <c r="F1" s="355"/>
      <c r="G1" s="355"/>
      <c r="H1" s="355"/>
      <c r="I1" s="3"/>
    </row>
    <row r="2" spans="1:9" ht="18.75" thickBot="1">
      <c r="A2" s="356" t="s">
        <v>0</v>
      </c>
      <c r="B2" s="358" t="s">
        <v>1</v>
      </c>
      <c r="C2" s="358"/>
      <c r="D2" s="358"/>
      <c r="E2" s="358"/>
      <c r="F2" s="358"/>
      <c r="G2" s="358"/>
      <c r="H2" s="358"/>
      <c r="I2" s="3"/>
    </row>
    <row r="3" spans="1:9" ht="18.75" thickBot="1">
      <c r="A3" s="357"/>
      <c r="B3" s="325" t="s">
        <v>2</v>
      </c>
      <c r="C3" s="325" t="s">
        <v>3</v>
      </c>
      <c r="D3" s="325" t="s">
        <v>4</v>
      </c>
      <c r="E3" s="325" t="s">
        <v>5</v>
      </c>
      <c r="F3" s="325" t="s">
        <v>6</v>
      </c>
      <c r="G3" s="325" t="s">
        <v>7</v>
      </c>
      <c r="H3" s="325" t="s">
        <v>8</v>
      </c>
      <c r="I3" s="3"/>
    </row>
    <row r="4" spans="1:9" ht="18">
      <c r="A4" s="326" t="s">
        <v>212</v>
      </c>
      <c r="B4" s="327"/>
      <c r="C4" s="327"/>
      <c r="D4" s="327"/>
      <c r="E4" s="327"/>
      <c r="F4" s="327"/>
      <c r="G4" s="327"/>
      <c r="H4" s="327"/>
      <c r="I4" s="3"/>
    </row>
    <row r="5" spans="1:9" ht="18">
      <c r="A5" s="328" t="s">
        <v>9</v>
      </c>
      <c r="B5" s="334">
        <v>74</v>
      </c>
      <c r="C5" s="334">
        <v>33</v>
      </c>
      <c r="D5" s="335">
        <v>6</v>
      </c>
      <c r="E5" s="334">
        <v>12</v>
      </c>
      <c r="F5" s="334">
        <v>6</v>
      </c>
      <c r="G5" s="334">
        <v>4</v>
      </c>
      <c r="H5" s="329">
        <f aca="true" t="shared" si="0" ref="H5:H21">SUM(B5:G5)</f>
        <v>135</v>
      </c>
      <c r="I5" s="3"/>
    </row>
    <row r="6" spans="1:9" ht="18">
      <c r="A6" s="328" t="s">
        <v>10</v>
      </c>
      <c r="B6" s="334">
        <v>0</v>
      </c>
      <c r="C6" s="334">
        <v>19</v>
      </c>
      <c r="D6" s="335">
        <v>5</v>
      </c>
      <c r="E6" s="334">
        <v>3</v>
      </c>
      <c r="F6" s="334">
        <v>3</v>
      </c>
      <c r="G6" s="334">
        <v>4</v>
      </c>
      <c r="H6" s="329">
        <f t="shared" si="0"/>
        <v>34</v>
      </c>
      <c r="I6" s="3"/>
    </row>
    <row r="7" spans="1:9" ht="18">
      <c r="A7" s="328" t="s">
        <v>229</v>
      </c>
      <c r="B7" s="334">
        <v>6</v>
      </c>
      <c r="C7" s="334">
        <v>0</v>
      </c>
      <c r="D7" s="335">
        <v>0</v>
      </c>
      <c r="E7" s="334">
        <v>0</v>
      </c>
      <c r="F7" s="334">
        <v>0</v>
      </c>
      <c r="G7" s="334">
        <v>0</v>
      </c>
      <c r="H7" s="329">
        <f t="shared" si="0"/>
        <v>6</v>
      </c>
      <c r="I7" s="3"/>
    </row>
    <row r="8" spans="1:9" ht="18">
      <c r="A8" s="328" t="s">
        <v>11</v>
      </c>
      <c r="B8" s="334">
        <v>0</v>
      </c>
      <c r="C8" s="334">
        <v>1</v>
      </c>
      <c r="D8" s="335">
        <v>0</v>
      </c>
      <c r="E8" s="334">
        <v>0</v>
      </c>
      <c r="F8" s="334">
        <v>0</v>
      </c>
      <c r="G8" s="334">
        <v>0</v>
      </c>
      <c r="H8" s="329">
        <f t="shared" si="0"/>
        <v>1</v>
      </c>
      <c r="I8" s="3"/>
    </row>
    <row r="9" spans="1:9" ht="18">
      <c r="A9" s="328" t="s">
        <v>12</v>
      </c>
      <c r="B9" s="334">
        <v>22</v>
      </c>
      <c r="C9" s="334">
        <v>71</v>
      </c>
      <c r="D9" s="335">
        <v>12</v>
      </c>
      <c r="E9" s="334">
        <v>9</v>
      </c>
      <c r="F9" s="334">
        <v>6</v>
      </c>
      <c r="G9" s="334">
        <v>7</v>
      </c>
      <c r="H9" s="329">
        <f t="shared" si="0"/>
        <v>127</v>
      </c>
      <c r="I9" s="3"/>
    </row>
    <row r="10" spans="1:9" ht="18">
      <c r="A10" s="328" t="s">
        <v>13</v>
      </c>
      <c r="B10" s="334">
        <v>1</v>
      </c>
      <c r="C10" s="334">
        <v>4</v>
      </c>
      <c r="D10" s="335">
        <v>0</v>
      </c>
      <c r="E10" s="334">
        <v>0</v>
      </c>
      <c r="F10" s="334">
        <v>0</v>
      </c>
      <c r="G10" s="334">
        <v>0</v>
      </c>
      <c r="H10" s="329">
        <f t="shared" si="0"/>
        <v>5</v>
      </c>
      <c r="I10" s="3"/>
    </row>
    <row r="11" spans="1:9" ht="18">
      <c r="A11" s="328" t="s">
        <v>22</v>
      </c>
      <c r="B11" s="334">
        <v>9</v>
      </c>
      <c r="C11" s="334">
        <v>6</v>
      </c>
      <c r="D11" s="335">
        <v>4</v>
      </c>
      <c r="E11" s="334">
        <v>0</v>
      </c>
      <c r="F11" s="334">
        <v>0</v>
      </c>
      <c r="G11" s="334">
        <v>0</v>
      </c>
      <c r="H11" s="329">
        <f t="shared" si="0"/>
        <v>19</v>
      </c>
      <c r="I11" s="3"/>
    </row>
    <row r="12" spans="1:9" ht="18">
      <c r="A12" s="328" t="s">
        <v>228</v>
      </c>
      <c r="B12" s="334">
        <v>2</v>
      </c>
      <c r="C12" s="334">
        <v>2</v>
      </c>
      <c r="D12" s="335">
        <v>0</v>
      </c>
      <c r="E12" s="334">
        <v>0</v>
      </c>
      <c r="F12" s="334">
        <v>0</v>
      </c>
      <c r="G12" s="334">
        <v>0</v>
      </c>
      <c r="H12" s="329">
        <f t="shared" si="0"/>
        <v>4</v>
      </c>
      <c r="I12" s="3"/>
    </row>
    <row r="13" spans="1:9" ht="18">
      <c r="A13" s="328" t="s">
        <v>205</v>
      </c>
      <c r="B13" s="334">
        <f>SUM(B14:B21)</f>
        <v>10</v>
      </c>
      <c r="C13" s="334">
        <f>SUM(C14:C21)</f>
        <v>12</v>
      </c>
      <c r="D13" s="334">
        <f>SUM(D14:D21)</f>
        <v>0</v>
      </c>
      <c r="E13" s="334">
        <f>SUM(E14:E21)</f>
        <v>0</v>
      </c>
      <c r="F13" s="334">
        <f>SUM(F14:F21)</f>
        <v>0</v>
      </c>
      <c r="G13" s="334">
        <f>SUM(G14:G21)</f>
        <v>0</v>
      </c>
      <c r="H13" s="329">
        <f t="shared" si="0"/>
        <v>22</v>
      </c>
      <c r="I13" s="3"/>
    </row>
    <row r="14" spans="1:9" ht="18" hidden="1">
      <c r="A14" s="328" t="s">
        <v>318</v>
      </c>
      <c r="B14" s="334">
        <v>2</v>
      </c>
      <c r="C14" s="334">
        <v>0</v>
      </c>
      <c r="D14" s="335">
        <v>0</v>
      </c>
      <c r="E14" s="334">
        <v>0</v>
      </c>
      <c r="F14" s="334">
        <v>0</v>
      </c>
      <c r="G14" s="334">
        <v>0</v>
      </c>
      <c r="H14" s="329">
        <f t="shared" si="0"/>
        <v>2</v>
      </c>
      <c r="I14" s="3"/>
    </row>
    <row r="15" spans="1:9" ht="18" hidden="1">
      <c r="A15" s="328" t="s">
        <v>317</v>
      </c>
      <c r="B15" s="334">
        <v>0</v>
      </c>
      <c r="C15" s="334">
        <v>1</v>
      </c>
      <c r="D15" s="335">
        <v>0</v>
      </c>
      <c r="E15" s="334">
        <v>0</v>
      </c>
      <c r="F15" s="334">
        <v>0</v>
      </c>
      <c r="G15" s="334">
        <v>0</v>
      </c>
      <c r="H15" s="329">
        <f t="shared" si="0"/>
        <v>1</v>
      </c>
      <c r="I15" s="3"/>
    </row>
    <row r="16" spans="1:9" ht="18" hidden="1">
      <c r="A16" s="328" t="s">
        <v>47</v>
      </c>
      <c r="B16" s="334">
        <v>1</v>
      </c>
      <c r="C16" s="334">
        <v>0</v>
      </c>
      <c r="D16" s="335">
        <v>0</v>
      </c>
      <c r="E16" s="334">
        <v>0</v>
      </c>
      <c r="F16" s="334">
        <v>0</v>
      </c>
      <c r="G16" s="334">
        <v>0</v>
      </c>
      <c r="H16" s="329">
        <f t="shared" si="0"/>
        <v>1</v>
      </c>
      <c r="I16" s="3"/>
    </row>
    <row r="17" spans="1:9" ht="18" hidden="1">
      <c r="A17" s="328" t="s">
        <v>316</v>
      </c>
      <c r="B17" s="334">
        <v>1</v>
      </c>
      <c r="C17" s="334">
        <v>0</v>
      </c>
      <c r="D17" s="335">
        <v>0</v>
      </c>
      <c r="E17" s="334">
        <v>0</v>
      </c>
      <c r="F17" s="334">
        <v>0</v>
      </c>
      <c r="G17" s="334">
        <v>0</v>
      </c>
      <c r="H17" s="329">
        <f t="shared" si="0"/>
        <v>1</v>
      </c>
      <c r="I17" s="3"/>
    </row>
    <row r="18" spans="1:9" ht="18" hidden="1">
      <c r="A18" s="328" t="s">
        <v>312</v>
      </c>
      <c r="B18" s="334">
        <v>3</v>
      </c>
      <c r="C18" s="334">
        <v>6</v>
      </c>
      <c r="D18" s="335">
        <v>0</v>
      </c>
      <c r="E18" s="334">
        <v>0</v>
      </c>
      <c r="F18" s="334">
        <v>0</v>
      </c>
      <c r="G18" s="334">
        <v>0</v>
      </c>
      <c r="H18" s="329">
        <f t="shared" si="0"/>
        <v>9</v>
      </c>
      <c r="I18" s="3"/>
    </row>
    <row r="19" spans="1:9" ht="18" hidden="1">
      <c r="A19" s="328" t="s">
        <v>319</v>
      </c>
      <c r="B19" s="334">
        <v>1</v>
      </c>
      <c r="C19" s="334">
        <v>0</v>
      </c>
      <c r="D19" s="335">
        <v>0</v>
      </c>
      <c r="E19" s="334">
        <v>0</v>
      </c>
      <c r="F19" s="334">
        <v>0</v>
      </c>
      <c r="G19" s="334">
        <v>0</v>
      </c>
      <c r="H19" s="329">
        <f t="shared" si="0"/>
        <v>1</v>
      </c>
      <c r="I19" s="3"/>
    </row>
    <row r="20" spans="1:9" ht="18" hidden="1">
      <c r="A20" s="328" t="s">
        <v>311</v>
      </c>
      <c r="B20" s="334">
        <v>0</v>
      </c>
      <c r="C20" s="334">
        <v>2</v>
      </c>
      <c r="D20" s="335">
        <v>0</v>
      </c>
      <c r="E20" s="334">
        <v>0</v>
      </c>
      <c r="F20" s="334">
        <v>0</v>
      </c>
      <c r="G20" s="334">
        <v>0</v>
      </c>
      <c r="H20" s="329">
        <f t="shared" si="0"/>
        <v>2</v>
      </c>
      <c r="I20" s="3"/>
    </row>
    <row r="21" spans="1:9" ht="18" hidden="1">
      <c r="A21" s="328" t="s">
        <v>310</v>
      </c>
      <c r="B21" s="334">
        <v>2</v>
      </c>
      <c r="C21" s="334">
        <v>3</v>
      </c>
      <c r="D21" s="335">
        <v>0</v>
      </c>
      <c r="E21" s="334">
        <v>0</v>
      </c>
      <c r="F21" s="334">
        <v>0</v>
      </c>
      <c r="G21" s="334">
        <v>0</v>
      </c>
      <c r="H21" s="329">
        <f t="shared" si="0"/>
        <v>5</v>
      </c>
      <c r="I21" s="3"/>
    </row>
    <row r="22" spans="1:9" ht="18">
      <c r="A22" s="331" t="s">
        <v>8</v>
      </c>
      <c r="B22" s="348">
        <f>SUM(B5:B13)</f>
        <v>124</v>
      </c>
      <c r="C22" s="348">
        <f>SUM(C5:C13)</f>
        <v>148</v>
      </c>
      <c r="D22" s="348">
        <f>SUM(D5:D13)</f>
        <v>27</v>
      </c>
      <c r="E22" s="348">
        <f>SUM(E5:E13)</f>
        <v>24</v>
      </c>
      <c r="F22" s="348">
        <f>SUM(F5:F13)</f>
        <v>15</v>
      </c>
      <c r="G22" s="348">
        <f>SUM(G5:G13)</f>
        <v>15</v>
      </c>
      <c r="H22" s="332">
        <f>SUM(H5:H13)</f>
        <v>353</v>
      </c>
      <c r="I22" s="3"/>
    </row>
    <row r="23" spans="1:9" ht="18">
      <c r="A23" s="333"/>
      <c r="B23" s="334"/>
      <c r="C23" s="334"/>
      <c r="D23" s="335"/>
      <c r="E23" s="334"/>
      <c r="F23" s="334"/>
      <c r="G23" s="334"/>
      <c r="H23" s="334"/>
      <c r="I23" s="3"/>
    </row>
    <row r="24" spans="1:9" ht="18">
      <c r="A24" s="336" t="s">
        <v>15</v>
      </c>
      <c r="B24" s="334"/>
      <c r="C24" s="334"/>
      <c r="D24" s="335"/>
      <c r="E24" s="334"/>
      <c r="F24" s="334"/>
      <c r="G24" s="334"/>
      <c r="H24" s="334"/>
      <c r="I24" s="3"/>
    </row>
    <row r="25" spans="1:9" ht="18">
      <c r="A25" s="328" t="s">
        <v>16</v>
      </c>
      <c r="B25" s="334">
        <v>270</v>
      </c>
      <c r="C25" s="334">
        <v>80</v>
      </c>
      <c r="D25" s="335">
        <v>150</v>
      </c>
      <c r="E25" s="334" t="s">
        <v>14</v>
      </c>
      <c r="F25" s="334" t="s">
        <v>14</v>
      </c>
      <c r="G25" s="334" t="s">
        <v>14</v>
      </c>
      <c r="H25" s="329">
        <f>SUM(B25:G25)</f>
        <v>500</v>
      </c>
      <c r="I25" s="3"/>
    </row>
    <row r="26" spans="1:9" ht="18">
      <c r="A26" s="337" t="s">
        <v>17</v>
      </c>
      <c r="B26" s="348">
        <v>270</v>
      </c>
      <c r="C26" s="348">
        <v>80</v>
      </c>
      <c r="D26" s="349">
        <v>150</v>
      </c>
      <c r="E26" s="348" t="s">
        <v>14</v>
      </c>
      <c r="F26" s="348" t="s">
        <v>14</v>
      </c>
      <c r="G26" s="348" t="s">
        <v>14</v>
      </c>
      <c r="H26" s="332">
        <f>SUM(B26:G26)</f>
        <v>500</v>
      </c>
      <c r="I26" s="3"/>
    </row>
    <row r="27" spans="1:9" ht="18">
      <c r="A27" s="333"/>
      <c r="B27" s="334"/>
      <c r="C27" s="334"/>
      <c r="D27" s="335"/>
      <c r="E27" s="334"/>
      <c r="F27" s="334"/>
      <c r="G27" s="334"/>
      <c r="H27" s="329"/>
      <c r="I27" s="3"/>
    </row>
    <row r="28" spans="1:9" ht="18">
      <c r="A28" s="336" t="s">
        <v>18</v>
      </c>
      <c r="B28" s="334"/>
      <c r="C28" s="334"/>
      <c r="D28" s="335"/>
      <c r="E28" s="334"/>
      <c r="F28" s="334"/>
      <c r="G28" s="334"/>
      <c r="H28" s="334"/>
      <c r="I28" s="3"/>
    </row>
    <row r="29" spans="1:10" ht="18">
      <c r="A29" s="328" t="s">
        <v>313</v>
      </c>
      <c r="B29" s="334">
        <v>12</v>
      </c>
      <c r="C29" s="334">
        <v>0</v>
      </c>
      <c r="D29" s="335">
        <v>4</v>
      </c>
      <c r="E29" s="334">
        <v>0</v>
      </c>
      <c r="F29" s="334">
        <v>0</v>
      </c>
      <c r="G29" s="334">
        <v>0</v>
      </c>
      <c r="H29" s="329">
        <f>SUM(B29:G29)</f>
        <v>16</v>
      </c>
      <c r="I29" s="347"/>
      <c r="J29" s="14"/>
    </row>
    <row r="30" spans="1:10" ht="18">
      <c r="A30" s="328" t="s">
        <v>315</v>
      </c>
      <c r="B30" s="334">
        <v>0</v>
      </c>
      <c r="C30" s="334">
        <v>7</v>
      </c>
      <c r="D30" s="335">
        <v>0</v>
      </c>
      <c r="E30" s="334">
        <v>0</v>
      </c>
      <c r="F30" s="334">
        <v>0</v>
      </c>
      <c r="G30" s="334">
        <v>0</v>
      </c>
      <c r="H30" s="329">
        <f>SUM(B30:G30)</f>
        <v>7</v>
      </c>
      <c r="I30" s="347"/>
      <c r="J30" s="14"/>
    </row>
    <row r="31" spans="1:9" ht="18">
      <c r="A31" s="337" t="s">
        <v>314</v>
      </c>
      <c r="B31" s="348">
        <v>1</v>
      </c>
      <c r="C31" s="348">
        <v>3</v>
      </c>
      <c r="D31" s="349">
        <v>0</v>
      </c>
      <c r="E31" s="348">
        <v>0</v>
      </c>
      <c r="F31" s="348">
        <v>0</v>
      </c>
      <c r="G31" s="348">
        <v>0</v>
      </c>
      <c r="H31" s="332">
        <f>SUM(B31:G31)</f>
        <v>4</v>
      </c>
      <c r="I31" s="3"/>
    </row>
    <row r="32" spans="1:9" ht="18">
      <c r="A32" s="333"/>
      <c r="B32" s="352"/>
      <c r="C32" s="352"/>
      <c r="D32" s="352"/>
      <c r="E32" s="352"/>
      <c r="F32" s="352"/>
      <c r="G32" s="352"/>
      <c r="H32" s="339"/>
      <c r="I32" s="3"/>
    </row>
    <row r="33" spans="1:9" ht="18">
      <c r="A33" s="336" t="s">
        <v>19</v>
      </c>
      <c r="B33" s="334"/>
      <c r="C33" s="334"/>
      <c r="D33" s="335"/>
      <c r="E33" s="334"/>
      <c r="F33" s="334"/>
      <c r="G33" s="334"/>
      <c r="H33" s="329"/>
      <c r="I33" s="3"/>
    </row>
    <row r="34" spans="1:9" ht="18">
      <c r="A34" s="337" t="s">
        <v>20</v>
      </c>
      <c r="B34" s="348">
        <v>1</v>
      </c>
      <c r="C34" s="348">
        <v>1</v>
      </c>
      <c r="D34" s="349">
        <v>1</v>
      </c>
      <c r="E34" s="348" t="s">
        <v>14</v>
      </c>
      <c r="F34" s="348" t="s">
        <v>14</v>
      </c>
      <c r="G34" s="348" t="s">
        <v>14</v>
      </c>
      <c r="H34" s="332">
        <f>SUM(B34:G34)</f>
        <v>3</v>
      </c>
      <c r="I34" s="3"/>
    </row>
    <row r="35" spans="1:9" ht="18">
      <c r="A35" s="333"/>
      <c r="B35" s="334"/>
      <c r="C35" s="334"/>
      <c r="D35" s="335"/>
      <c r="E35" s="334"/>
      <c r="F35" s="334"/>
      <c r="G35" s="334"/>
      <c r="H35" s="329"/>
      <c r="I35" s="3"/>
    </row>
    <row r="36" spans="1:9" ht="18">
      <c r="A36" s="340" t="s">
        <v>21</v>
      </c>
      <c r="B36" s="350"/>
      <c r="C36" s="350"/>
      <c r="D36" s="350"/>
      <c r="E36" s="350"/>
      <c r="F36" s="350"/>
      <c r="G36" s="350"/>
      <c r="H36" s="341"/>
      <c r="I36" s="3"/>
    </row>
    <row r="37" spans="1:9" ht="18">
      <c r="A37" s="328" t="s">
        <v>22</v>
      </c>
      <c r="B37" s="335">
        <v>1</v>
      </c>
      <c r="C37" s="334">
        <v>1</v>
      </c>
      <c r="D37" s="334">
        <v>1</v>
      </c>
      <c r="E37" s="334" t="s">
        <v>14</v>
      </c>
      <c r="F37" s="334" t="s">
        <v>14</v>
      </c>
      <c r="G37" s="334" t="s">
        <v>14</v>
      </c>
      <c r="H37" s="329">
        <f>SUM(B37:G37)</f>
        <v>3</v>
      </c>
      <c r="I37" s="3"/>
    </row>
    <row r="38" spans="1:11" ht="18">
      <c r="A38" s="337" t="s">
        <v>23</v>
      </c>
      <c r="B38" s="349">
        <v>1</v>
      </c>
      <c r="C38" s="349">
        <v>1</v>
      </c>
      <c r="D38" s="349">
        <v>0</v>
      </c>
      <c r="E38" s="348" t="s">
        <v>14</v>
      </c>
      <c r="F38" s="348" t="s">
        <v>14</v>
      </c>
      <c r="G38" s="348" t="s">
        <v>14</v>
      </c>
      <c r="H38" s="338">
        <f>SUM(B38:G38)</f>
        <v>2</v>
      </c>
      <c r="I38" s="3"/>
      <c r="J38" s="5"/>
      <c r="K38" s="5"/>
    </row>
    <row r="39" spans="1:11" ht="18">
      <c r="A39" s="336"/>
      <c r="B39" s="334"/>
      <c r="C39" s="334"/>
      <c r="D39" s="335"/>
      <c r="E39" s="334"/>
      <c r="F39" s="334"/>
      <c r="G39" s="334"/>
      <c r="H39" s="329"/>
      <c r="I39" s="3"/>
      <c r="J39" s="5"/>
      <c r="K39" s="5"/>
    </row>
    <row r="40" spans="1:11" ht="18">
      <c r="A40" s="336" t="s">
        <v>24</v>
      </c>
      <c r="B40" s="334"/>
      <c r="C40" s="334"/>
      <c r="D40" s="335"/>
      <c r="E40" s="334"/>
      <c r="F40" s="334"/>
      <c r="G40" s="334"/>
      <c r="H40" s="329"/>
      <c r="I40" s="3"/>
      <c r="J40" s="5"/>
      <c r="K40" s="5"/>
    </row>
    <row r="41" spans="1:11" ht="18">
      <c r="A41" s="328" t="s">
        <v>25</v>
      </c>
      <c r="B41" s="335" t="s">
        <v>321</v>
      </c>
      <c r="C41" s="335" t="s">
        <v>323</v>
      </c>
      <c r="D41" s="335" t="s">
        <v>322</v>
      </c>
      <c r="E41" s="334" t="s">
        <v>14</v>
      </c>
      <c r="F41" s="334" t="s">
        <v>14</v>
      </c>
      <c r="G41" s="334" t="s">
        <v>14</v>
      </c>
      <c r="H41" s="330"/>
      <c r="I41" s="3"/>
      <c r="J41" s="5"/>
      <c r="K41" s="5"/>
    </row>
    <row r="42" spans="1:11" ht="18" hidden="1">
      <c r="A42" s="328" t="s">
        <v>26</v>
      </c>
      <c r="B42" s="335"/>
      <c r="C42" s="335"/>
      <c r="D42" s="335"/>
      <c r="E42" s="334" t="s">
        <v>14</v>
      </c>
      <c r="F42" s="334" t="s">
        <v>14</v>
      </c>
      <c r="G42" s="334" t="s">
        <v>14</v>
      </c>
      <c r="H42" s="330"/>
      <c r="I42" s="3"/>
      <c r="J42" s="5"/>
      <c r="K42" s="5"/>
    </row>
    <row r="43" spans="1:11" ht="18">
      <c r="A43" s="328" t="s">
        <v>27</v>
      </c>
      <c r="B43" s="335" t="s">
        <v>321</v>
      </c>
      <c r="C43" s="335" t="s">
        <v>321</v>
      </c>
      <c r="D43" s="335" t="s">
        <v>322</v>
      </c>
      <c r="E43" s="334" t="s">
        <v>14</v>
      </c>
      <c r="F43" s="334" t="s">
        <v>14</v>
      </c>
      <c r="G43" s="334" t="s">
        <v>14</v>
      </c>
      <c r="H43" s="330"/>
      <c r="I43" s="3"/>
      <c r="J43" s="5"/>
      <c r="K43" s="5"/>
    </row>
    <row r="44" spans="1:9" ht="18">
      <c r="A44" s="328" t="s">
        <v>28</v>
      </c>
      <c r="B44" s="335" t="s">
        <v>321</v>
      </c>
      <c r="C44" s="335" t="s">
        <v>322</v>
      </c>
      <c r="D44" s="335" t="s">
        <v>322</v>
      </c>
      <c r="E44" s="334" t="s">
        <v>322</v>
      </c>
      <c r="F44" s="334" t="s">
        <v>321</v>
      </c>
      <c r="G44" s="334" t="s">
        <v>322</v>
      </c>
      <c r="H44" s="330"/>
      <c r="I44" s="3"/>
    </row>
    <row r="45" spans="1:9" ht="18">
      <c r="A45" s="342" t="s">
        <v>29</v>
      </c>
      <c r="B45" s="350" t="s">
        <v>321</v>
      </c>
      <c r="C45" s="350" t="s">
        <v>322</v>
      </c>
      <c r="D45" s="335" t="s">
        <v>322</v>
      </c>
      <c r="E45" s="353" t="s">
        <v>14</v>
      </c>
      <c r="F45" s="353" t="s">
        <v>14</v>
      </c>
      <c r="G45" s="353" t="s">
        <v>14</v>
      </c>
      <c r="H45" s="341"/>
      <c r="I45" s="3"/>
    </row>
    <row r="46" spans="1:9" ht="18">
      <c r="A46" s="337" t="s">
        <v>209</v>
      </c>
      <c r="B46" s="349" t="s">
        <v>321</v>
      </c>
      <c r="C46" s="349" t="s">
        <v>322</v>
      </c>
      <c r="D46" s="349" t="s">
        <v>322</v>
      </c>
      <c r="E46" s="348" t="s">
        <v>14</v>
      </c>
      <c r="F46" s="348" t="s">
        <v>14</v>
      </c>
      <c r="G46" s="348" t="s">
        <v>14</v>
      </c>
      <c r="H46" s="338"/>
      <c r="I46" s="3"/>
    </row>
    <row r="47" spans="1:9" ht="18">
      <c r="A47" s="336"/>
      <c r="B47" s="334"/>
      <c r="C47" s="334"/>
      <c r="D47" s="335"/>
      <c r="E47" s="334"/>
      <c r="F47" s="334"/>
      <c r="G47" s="334"/>
      <c r="H47" s="329"/>
      <c r="I47" s="3"/>
    </row>
    <row r="48" spans="1:9" ht="18">
      <c r="A48" s="336" t="s">
        <v>30</v>
      </c>
      <c r="B48" s="334"/>
      <c r="C48" s="334"/>
      <c r="D48" s="335"/>
      <c r="E48" s="334"/>
      <c r="F48" s="334"/>
      <c r="G48" s="334"/>
      <c r="H48" s="329"/>
      <c r="I48" s="3"/>
    </row>
    <row r="49" spans="1:9" ht="18">
      <c r="A49" s="328" t="s">
        <v>31</v>
      </c>
      <c r="B49" s="334">
        <v>2</v>
      </c>
      <c r="C49" s="334">
        <v>0</v>
      </c>
      <c r="D49" s="335">
        <v>0</v>
      </c>
      <c r="E49" s="334">
        <v>0</v>
      </c>
      <c r="F49" s="334">
        <v>0</v>
      </c>
      <c r="G49" s="334">
        <v>0</v>
      </c>
      <c r="H49" s="329">
        <f>SUM(B49:G49)</f>
        <v>2</v>
      </c>
      <c r="I49" s="3"/>
    </row>
    <row r="50" spans="1:9" ht="18">
      <c r="A50" s="328" t="s">
        <v>32</v>
      </c>
      <c r="B50" s="335">
        <v>1</v>
      </c>
      <c r="C50" s="335">
        <v>1</v>
      </c>
      <c r="D50" s="335">
        <v>1</v>
      </c>
      <c r="E50" s="335">
        <v>1</v>
      </c>
      <c r="F50" s="335">
        <v>1</v>
      </c>
      <c r="G50" s="335">
        <v>1</v>
      </c>
      <c r="H50" s="330">
        <f>SUM(B50:G50)</f>
        <v>6</v>
      </c>
      <c r="I50" s="3"/>
    </row>
    <row r="51" spans="1:9" ht="18">
      <c r="A51" s="328" t="s">
        <v>33</v>
      </c>
      <c r="B51" s="335">
        <v>1</v>
      </c>
      <c r="C51" s="335">
        <v>1</v>
      </c>
      <c r="D51" s="335">
        <v>1</v>
      </c>
      <c r="E51" s="335">
        <v>1</v>
      </c>
      <c r="F51" s="335">
        <v>1</v>
      </c>
      <c r="G51" s="335">
        <v>1</v>
      </c>
      <c r="H51" s="330">
        <f>SUM(B51:G51)</f>
        <v>6</v>
      </c>
      <c r="I51" s="3"/>
    </row>
    <row r="52" spans="1:9" ht="18" hidden="1">
      <c r="A52" s="342" t="s">
        <v>230</v>
      </c>
      <c r="B52" s="335"/>
      <c r="C52" s="335"/>
      <c r="D52" s="335"/>
      <c r="E52" s="335" t="s">
        <v>14</v>
      </c>
      <c r="F52" s="335" t="s">
        <v>14</v>
      </c>
      <c r="G52" s="335" t="s">
        <v>14</v>
      </c>
      <c r="H52" s="330">
        <f>SUM(B52:G52)</f>
        <v>0</v>
      </c>
      <c r="I52" s="3"/>
    </row>
    <row r="53" spans="1:9" ht="18.75" thickBot="1">
      <c r="A53" s="343" t="s">
        <v>320</v>
      </c>
      <c r="B53" s="351">
        <v>4</v>
      </c>
      <c r="C53" s="351">
        <v>2</v>
      </c>
      <c r="D53" s="351">
        <v>2</v>
      </c>
      <c r="E53" s="354" t="s">
        <v>14</v>
      </c>
      <c r="F53" s="354" t="s">
        <v>14</v>
      </c>
      <c r="G53" s="354" t="s">
        <v>14</v>
      </c>
      <c r="H53" s="344">
        <f>SUM(B53:G53)</f>
        <v>8</v>
      </c>
      <c r="I53" s="3"/>
    </row>
    <row r="54" spans="1:9" s="9" customFormat="1" ht="11.25">
      <c r="A54" s="6" t="s">
        <v>278</v>
      </c>
      <c r="B54" s="7"/>
      <c r="C54" s="7"/>
      <c r="D54" s="7"/>
      <c r="E54" s="7"/>
      <c r="F54" s="7"/>
      <c r="G54" s="7"/>
      <c r="H54" s="7"/>
      <c r="I54" s="8"/>
    </row>
    <row r="55" spans="1:9" s="9" customFormat="1" ht="11.25">
      <c r="A55" s="10" t="s">
        <v>255</v>
      </c>
      <c r="B55" s="7"/>
      <c r="C55" s="7"/>
      <c r="D55" s="7"/>
      <c r="E55" s="7"/>
      <c r="F55" s="7"/>
      <c r="G55" s="7"/>
      <c r="H55" s="7"/>
      <c r="I55" s="8"/>
    </row>
    <row r="56" spans="1:9" s="9" customFormat="1" ht="11.25">
      <c r="A56" s="11" t="s">
        <v>256</v>
      </c>
      <c r="B56" s="7"/>
      <c r="C56" s="7"/>
      <c r="D56" s="7"/>
      <c r="E56" s="7"/>
      <c r="F56" s="7"/>
      <c r="G56" s="7"/>
      <c r="H56" s="7"/>
      <c r="I56" s="8"/>
    </row>
    <row r="57" spans="1:9" s="9" customFormat="1" ht="11.25">
      <c r="A57" s="8"/>
      <c r="B57" s="12"/>
      <c r="C57" s="12"/>
      <c r="D57" s="13"/>
      <c r="E57" s="12"/>
      <c r="F57" s="12"/>
      <c r="G57" s="12"/>
      <c r="H57" s="12"/>
      <c r="I57" s="8"/>
    </row>
  </sheetData>
  <sheetProtection/>
  <mergeCells count="3">
    <mergeCell ref="A1:H1"/>
    <mergeCell ref="A2:A3"/>
    <mergeCell ref="B2:H2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3"/>
  <sheetViews>
    <sheetView zoomScaleSheetLayoutView="100" zoomScalePageLayoutView="0" workbookViewId="0" topLeftCell="A1">
      <selection activeCell="J29" sqref="J29"/>
    </sheetView>
  </sheetViews>
  <sheetFormatPr defaultColWidth="11.421875" defaultRowHeight="15"/>
  <cols>
    <col min="1" max="1" width="72.28125" style="147" customWidth="1"/>
    <col min="2" max="2" width="11.57421875" style="147" customWidth="1"/>
    <col min="3" max="3" width="14.00390625" style="147" customWidth="1"/>
    <col min="4" max="4" width="12.8515625" style="147" customWidth="1"/>
    <col min="5" max="5" width="11.421875" style="147" customWidth="1"/>
    <col min="6" max="16384" width="11.421875" style="147" customWidth="1"/>
  </cols>
  <sheetData>
    <row r="1" spans="1:6" ht="18.75" thickBot="1">
      <c r="A1" s="377" t="s">
        <v>289</v>
      </c>
      <c r="B1" s="377"/>
      <c r="C1" s="377"/>
      <c r="D1" s="377"/>
      <c r="E1" s="377"/>
      <c r="F1" s="16"/>
    </row>
    <row r="2" spans="1:6" ht="18.75" thickBot="1">
      <c r="A2" s="374" t="s">
        <v>101</v>
      </c>
      <c r="B2" s="361" t="s">
        <v>1</v>
      </c>
      <c r="C2" s="361"/>
      <c r="D2" s="361"/>
      <c r="E2" s="361"/>
      <c r="F2" s="16"/>
    </row>
    <row r="3" spans="1:6" ht="18.75" thickBot="1">
      <c r="A3" s="375"/>
      <c r="B3" s="74" t="s">
        <v>2</v>
      </c>
      <c r="C3" s="74" t="s">
        <v>3</v>
      </c>
      <c r="D3" s="74" t="s">
        <v>4</v>
      </c>
      <c r="E3" s="74" t="s">
        <v>8</v>
      </c>
      <c r="F3" s="16"/>
    </row>
    <row r="4" spans="1:6" ht="15.75" customHeight="1">
      <c r="A4" s="15"/>
      <c r="B4" s="21"/>
      <c r="C4" s="21"/>
      <c r="D4" s="21"/>
      <c r="E4" s="21"/>
      <c r="F4" s="16"/>
    </row>
    <row r="5" spans="1:6" ht="15" customHeight="1">
      <c r="A5" s="148" t="s">
        <v>102</v>
      </c>
      <c r="B5" s="84">
        <v>193</v>
      </c>
      <c r="C5" s="84">
        <v>4</v>
      </c>
      <c r="D5" s="84">
        <v>4</v>
      </c>
      <c r="E5" s="2">
        <f>SUM(B5:D5)</f>
        <v>201</v>
      </c>
      <c r="F5" s="16"/>
    </row>
    <row r="6" spans="1:6" ht="9" customHeight="1">
      <c r="A6" s="148"/>
      <c r="B6" s="2"/>
      <c r="C6" s="2"/>
      <c r="D6" s="2"/>
      <c r="E6" s="2"/>
      <c r="F6" s="16"/>
    </row>
    <row r="7" spans="1:6" ht="15" customHeight="1">
      <c r="A7" s="148" t="s">
        <v>139</v>
      </c>
      <c r="B7" s="84">
        <v>321</v>
      </c>
      <c r="C7" s="84">
        <v>27</v>
      </c>
      <c r="D7" s="84">
        <v>64</v>
      </c>
      <c r="E7" s="2">
        <f>SUM(B7:D7)</f>
        <v>412</v>
      </c>
      <c r="F7" s="16"/>
    </row>
    <row r="8" spans="1:6" ht="9" customHeight="1">
      <c r="A8" s="148"/>
      <c r="B8" s="2"/>
      <c r="C8" s="2"/>
      <c r="D8" s="2"/>
      <c r="E8" s="2"/>
      <c r="F8" s="16"/>
    </row>
    <row r="9" spans="1:6" ht="24.75" customHeight="1">
      <c r="A9" s="148" t="s">
        <v>104</v>
      </c>
      <c r="B9" s="84">
        <v>885</v>
      </c>
      <c r="C9" s="84">
        <v>43</v>
      </c>
      <c r="D9" s="84">
        <v>81</v>
      </c>
      <c r="E9" s="2">
        <f>SUM(B9:D9)</f>
        <v>1009</v>
      </c>
      <c r="F9" s="16"/>
    </row>
    <row r="10" spans="1:6" ht="6.75" customHeight="1">
      <c r="A10" s="148"/>
      <c r="B10" s="2"/>
      <c r="C10" s="2"/>
      <c r="D10" s="2"/>
      <c r="E10" s="2"/>
      <c r="F10" s="16"/>
    </row>
    <row r="11" spans="1:6" ht="15" customHeight="1">
      <c r="A11" s="148" t="s">
        <v>105</v>
      </c>
      <c r="B11" s="84">
        <v>623</v>
      </c>
      <c r="C11" s="84">
        <v>394</v>
      </c>
      <c r="D11" s="84">
        <v>44</v>
      </c>
      <c r="E11" s="2">
        <f>SUM(B11:D11)</f>
        <v>1061</v>
      </c>
      <c r="F11" s="16"/>
    </row>
    <row r="12" spans="1:6" ht="9" customHeight="1">
      <c r="A12" s="148"/>
      <c r="B12" s="2"/>
      <c r="C12" s="2"/>
      <c r="D12" s="2"/>
      <c r="E12" s="2"/>
      <c r="F12" s="16"/>
    </row>
    <row r="13" spans="1:6" ht="15" customHeight="1">
      <c r="A13" s="148" t="s">
        <v>106</v>
      </c>
      <c r="B13" s="84">
        <v>55</v>
      </c>
      <c r="C13" s="84">
        <v>37</v>
      </c>
      <c r="D13" s="84">
        <v>7</v>
      </c>
      <c r="E13" s="2">
        <f>SUM(B13:D13)</f>
        <v>99</v>
      </c>
      <c r="F13" s="16"/>
    </row>
    <row r="14" spans="1:6" ht="9" customHeight="1">
      <c r="A14" s="148"/>
      <c r="B14" s="2"/>
      <c r="C14" s="2"/>
      <c r="D14" s="2"/>
      <c r="E14" s="2"/>
      <c r="F14" s="16"/>
    </row>
    <row r="15" spans="1:6" ht="15" customHeight="1">
      <c r="A15" s="148" t="s">
        <v>107</v>
      </c>
      <c r="B15" s="84">
        <v>2</v>
      </c>
      <c r="C15" s="84">
        <v>9</v>
      </c>
      <c r="D15" s="84">
        <v>0</v>
      </c>
      <c r="E15" s="2">
        <f>SUM(B15:D15)</f>
        <v>11</v>
      </c>
      <c r="F15" s="16"/>
    </row>
    <row r="16" spans="1:6" ht="9" customHeight="1">
      <c r="A16" s="148"/>
      <c r="B16" s="2"/>
      <c r="C16" s="2"/>
      <c r="D16" s="2"/>
      <c r="E16" s="2"/>
      <c r="F16" s="16"/>
    </row>
    <row r="17" spans="1:6" ht="15" customHeight="1">
      <c r="A17" s="148" t="s">
        <v>108</v>
      </c>
      <c r="B17" s="84">
        <v>150</v>
      </c>
      <c r="C17" s="84">
        <v>22</v>
      </c>
      <c r="D17" s="84">
        <v>15</v>
      </c>
      <c r="E17" s="2">
        <f>SUM(B17:D17)</f>
        <v>187</v>
      </c>
      <c r="F17" s="16"/>
    </row>
    <row r="18" spans="1:6" ht="9" customHeight="1">
      <c r="A18" s="148"/>
      <c r="B18" s="2"/>
      <c r="C18" s="2"/>
      <c r="D18" s="2"/>
      <c r="E18" s="2"/>
      <c r="F18" s="16"/>
    </row>
    <row r="19" spans="1:6" ht="15" customHeight="1">
      <c r="A19" s="148" t="s">
        <v>109</v>
      </c>
      <c r="B19" s="109">
        <v>91</v>
      </c>
      <c r="C19" s="84">
        <v>20</v>
      </c>
      <c r="D19" s="84">
        <v>13</v>
      </c>
      <c r="E19" s="2">
        <f>SUM(B19:D19)</f>
        <v>124</v>
      </c>
      <c r="F19" s="16"/>
    </row>
    <row r="20" spans="1:6" ht="9" customHeight="1">
      <c r="A20" s="148"/>
      <c r="B20" s="2"/>
      <c r="C20" s="2"/>
      <c r="D20" s="2"/>
      <c r="E20" s="2"/>
      <c r="F20" s="16"/>
    </row>
    <row r="21" spans="1:6" ht="15" customHeight="1">
      <c r="A21" s="148" t="s">
        <v>110</v>
      </c>
      <c r="B21" s="84">
        <v>14</v>
      </c>
      <c r="C21" s="84">
        <v>10</v>
      </c>
      <c r="D21" s="84">
        <v>3</v>
      </c>
      <c r="E21" s="2">
        <f>SUM(B21:D21)</f>
        <v>27</v>
      </c>
      <c r="F21" s="16"/>
    </row>
    <row r="22" spans="1:6" ht="9" customHeight="1">
      <c r="A22" s="148"/>
      <c r="B22" s="2"/>
      <c r="C22" s="2"/>
      <c r="D22" s="2"/>
      <c r="E22" s="2"/>
      <c r="F22" s="16"/>
    </row>
    <row r="23" spans="1:6" ht="17.25" customHeight="1">
      <c r="A23" s="148" t="s">
        <v>111</v>
      </c>
      <c r="B23" s="84">
        <v>0</v>
      </c>
      <c r="C23" s="84">
        <v>49</v>
      </c>
      <c r="D23" s="84">
        <v>0</v>
      </c>
      <c r="E23" s="2">
        <f>SUM(B23:D23)</f>
        <v>49</v>
      </c>
      <c r="F23" s="16"/>
    </row>
    <row r="24" spans="1:6" ht="9.75" customHeight="1">
      <c r="A24" s="148"/>
      <c r="B24" s="2"/>
      <c r="C24" s="2"/>
      <c r="D24" s="2"/>
      <c r="E24" s="2"/>
      <c r="F24" s="16"/>
    </row>
    <row r="25" spans="1:6" ht="17.25" customHeight="1">
      <c r="A25" s="148" t="s">
        <v>245</v>
      </c>
      <c r="B25" s="2">
        <v>5</v>
      </c>
      <c r="C25" s="2">
        <v>0</v>
      </c>
      <c r="D25" s="2">
        <v>0</v>
      </c>
      <c r="E25" s="2">
        <f>SUM(B25:D25)</f>
        <v>5</v>
      </c>
      <c r="F25" s="16"/>
    </row>
    <row r="26" spans="1:6" ht="9.75" customHeight="1">
      <c r="A26" s="148"/>
      <c r="B26" s="2"/>
      <c r="C26" s="2"/>
      <c r="D26" s="2"/>
      <c r="E26" s="2"/>
      <c r="F26" s="16"/>
    </row>
    <row r="27" spans="1:6" ht="13.5" customHeight="1">
      <c r="A27" s="148" t="s">
        <v>112</v>
      </c>
      <c r="B27" s="84">
        <v>41</v>
      </c>
      <c r="C27" s="84">
        <v>0</v>
      </c>
      <c r="D27" s="84">
        <v>0</v>
      </c>
      <c r="E27" s="2">
        <f>SUM(B27:D27)</f>
        <v>41</v>
      </c>
      <c r="F27" s="16"/>
    </row>
    <row r="28" spans="1:6" ht="9" customHeight="1">
      <c r="A28" s="148"/>
      <c r="B28" s="2"/>
      <c r="C28" s="2"/>
      <c r="D28" s="2"/>
      <c r="E28" s="2"/>
      <c r="F28" s="16"/>
    </row>
    <row r="29" spans="1:6" ht="15.75" customHeight="1" thickBot="1">
      <c r="A29" s="150" t="s">
        <v>8</v>
      </c>
      <c r="B29" s="47">
        <f>SUM(B5:B27)</f>
        <v>2380</v>
      </c>
      <c r="C29" s="47">
        <f>SUM(C5:C27)</f>
        <v>615</v>
      </c>
      <c r="D29" s="47">
        <f>SUM(D5:D27)</f>
        <v>231</v>
      </c>
      <c r="E29" s="47">
        <f>SUM(E5:E27)</f>
        <v>3226</v>
      </c>
      <c r="F29" s="16"/>
    </row>
    <row r="30" spans="1:6" s="151" customFormat="1" ht="12.75">
      <c r="A30" s="219" t="s">
        <v>283</v>
      </c>
      <c r="B30" s="51"/>
      <c r="C30" s="51"/>
      <c r="D30" s="51"/>
      <c r="E30" s="51"/>
      <c r="F30" s="52"/>
    </row>
    <row r="31" spans="1:6" ht="18">
      <c r="A31" s="16"/>
      <c r="B31" s="16"/>
      <c r="C31" s="16"/>
      <c r="D31" s="16"/>
      <c r="E31" s="16"/>
      <c r="F31" s="16"/>
    </row>
    <row r="33" spans="2:5" ht="18">
      <c r="B33" s="151"/>
      <c r="C33" s="151"/>
      <c r="D33" s="151"/>
      <c r="E33" s="151"/>
    </row>
  </sheetData>
  <sheetProtection/>
  <mergeCells count="3">
    <mergeCell ref="A1:E1"/>
    <mergeCell ref="A2:A3"/>
    <mergeCell ref="B2:E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zoomScaleSheetLayoutView="100" zoomScalePageLayoutView="0" workbookViewId="0" topLeftCell="A31">
      <selection activeCell="F52" sqref="F52"/>
    </sheetView>
  </sheetViews>
  <sheetFormatPr defaultColWidth="11.421875" defaultRowHeight="15"/>
  <cols>
    <col min="1" max="1" width="35.421875" style="147" customWidth="1"/>
    <col min="2" max="4" width="12.7109375" style="147" customWidth="1"/>
    <col min="5" max="5" width="13.57421875" style="147" customWidth="1"/>
    <col min="6" max="16384" width="11.421875" style="147" customWidth="1"/>
  </cols>
  <sheetData>
    <row r="1" spans="1:6" ht="17.25" customHeight="1" thickBot="1">
      <c r="A1" s="386" t="s">
        <v>287</v>
      </c>
      <c r="B1" s="386"/>
      <c r="C1" s="386"/>
      <c r="D1" s="386"/>
      <c r="E1" s="386"/>
      <c r="F1" s="16"/>
    </row>
    <row r="2" spans="1:6" ht="16.5" customHeight="1" thickBot="1">
      <c r="A2" s="387" t="s">
        <v>140</v>
      </c>
      <c r="B2" s="389" t="s">
        <v>1</v>
      </c>
      <c r="C2" s="389"/>
      <c r="D2" s="389"/>
      <c r="E2" s="389"/>
      <c r="F2" s="16"/>
    </row>
    <row r="3" spans="1:6" ht="13.5" customHeight="1" thickBot="1">
      <c r="A3" s="388"/>
      <c r="B3" s="46" t="s">
        <v>2</v>
      </c>
      <c r="C3" s="46" t="s">
        <v>3</v>
      </c>
      <c r="D3" s="46" t="s">
        <v>4</v>
      </c>
      <c r="E3" s="46" t="s">
        <v>8</v>
      </c>
      <c r="F3" s="16"/>
    </row>
    <row r="4" spans="1:6" ht="15.75" customHeight="1">
      <c r="A4" s="15" t="s">
        <v>141</v>
      </c>
      <c r="B4" s="2">
        <v>2</v>
      </c>
      <c r="C4" s="2">
        <v>0</v>
      </c>
      <c r="D4" s="2">
        <v>0</v>
      </c>
      <c r="E4" s="2">
        <f>SUM(B4:D4)</f>
        <v>2</v>
      </c>
      <c r="F4" s="16"/>
    </row>
    <row r="5" spans="1:6" ht="15.75" customHeight="1">
      <c r="A5" s="15" t="s">
        <v>142</v>
      </c>
      <c r="B5" s="2">
        <v>2</v>
      </c>
      <c r="C5" s="2">
        <v>0</v>
      </c>
      <c r="D5" s="2">
        <v>0</v>
      </c>
      <c r="E5" s="2">
        <f aca="true" t="shared" si="0" ref="E5:E41">SUM(B5:D5)</f>
        <v>2</v>
      </c>
      <c r="F5" s="16"/>
    </row>
    <row r="6" spans="1:6" ht="15.75" customHeight="1">
      <c r="A6" s="15" t="s">
        <v>143</v>
      </c>
      <c r="B6" s="2">
        <v>0</v>
      </c>
      <c r="C6" s="2">
        <v>1</v>
      </c>
      <c r="D6" s="2">
        <v>0</v>
      </c>
      <c r="E6" s="2">
        <f t="shared" si="0"/>
        <v>1</v>
      </c>
      <c r="F6" s="16"/>
    </row>
    <row r="7" spans="1:6" ht="15.75" customHeight="1">
      <c r="A7" s="15" t="s">
        <v>142</v>
      </c>
      <c r="B7" s="2">
        <v>0</v>
      </c>
      <c r="C7" s="2">
        <v>0</v>
      </c>
      <c r="D7" s="2">
        <v>0</v>
      </c>
      <c r="E7" s="2">
        <f t="shared" si="0"/>
        <v>0</v>
      </c>
      <c r="F7" s="16"/>
    </row>
    <row r="8" spans="1:6" ht="15.75" customHeight="1">
      <c r="A8" s="15" t="s">
        <v>218</v>
      </c>
      <c r="B8" s="2">
        <v>0</v>
      </c>
      <c r="C8" s="2">
        <v>0</v>
      </c>
      <c r="D8" s="2">
        <v>0</v>
      </c>
      <c r="E8" s="2">
        <f t="shared" si="0"/>
        <v>0</v>
      </c>
      <c r="F8" s="16"/>
    </row>
    <row r="9" spans="1:6" ht="15.75" customHeight="1">
      <c r="A9" s="15" t="s">
        <v>144</v>
      </c>
      <c r="B9" s="2">
        <v>1</v>
      </c>
      <c r="C9" s="2">
        <v>0</v>
      </c>
      <c r="D9" s="2">
        <v>0</v>
      </c>
      <c r="E9" s="2">
        <f t="shared" si="0"/>
        <v>1</v>
      </c>
      <c r="F9" s="16"/>
    </row>
    <row r="10" spans="1:6" ht="15.75" customHeight="1">
      <c r="A10" s="15" t="s">
        <v>145</v>
      </c>
      <c r="B10" s="2">
        <v>2</v>
      </c>
      <c r="C10" s="2">
        <v>1</v>
      </c>
      <c r="D10" s="2">
        <v>0</v>
      </c>
      <c r="E10" s="2">
        <f t="shared" si="0"/>
        <v>3</v>
      </c>
      <c r="F10" s="16"/>
    </row>
    <row r="11" spans="1:6" ht="15.75" customHeight="1">
      <c r="A11" s="15" t="s">
        <v>146</v>
      </c>
      <c r="B11" s="2">
        <v>0</v>
      </c>
      <c r="C11" s="2">
        <v>0</v>
      </c>
      <c r="D11" s="2">
        <v>0</v>
      </c>
      <c r="E11" s="2">
        <f t="shared" si="0"/>
        <v>0</v>
      </c>
      <c r="F11" s="16"/>
    </row>
    <row r="12" spans="1:6" ht="15.75" customHeight="1">
      <c r="A12" s="220" t="s">
        <v>233</v>
      </c>
      <c r="B12" s="2">
        <v>1226</v>
      </c>
      <c r="C12" s="2">
        <v>364</v>
      </c>
      <c r="D12" s="2">
        <v>87</v>
      </c>
      <c r="E12" s="2">
        <f t="shared" si="0"/>
        <v>1677</v>
      </c>
      <c r="F12" s="16"/>
    </row>
    <row r="13" spans="1:6" ht="15.75" customHeight="1">
      <c r="A13" s="15" t="s">
        <v>147</v>
      </c>
      <c r="B13" s="2">
        <v>0</v>
      </c>
      <c r="C13" s="2">
        <v>0</v>
      </c>
      <c r="D13" s="2">
        <v>0</v>
      </c>
      <c r="E13" s="2">
        <f t="shared" si="0"/>
        <v>0</v>
      </c>
      <c r="F13" s="16"/>
    </row>
    <row r="14" spans="1:6" ht="15.75" customHeight="1">
      <c r="A14" s="15" t="s">
        <v>148</v>
      </c>
      <c r="B14" s="2">
        <v>2</v>
      </c>
      <c r="C14" s="2">
        <v>3</v>
      </c>
      <c r="D14" s="2">
        <v>0</v>
      </c>
      <c r="E14" s="2">
        <f t="shared" si="0"/>
        <v>5</v>
      </c>
      <c r="F14" s="16"/>
    </row>
    <row r="15" spans="1:6" ht="15.75" customHeight="1">
      <c r="A15" s="15" t="s">
        <v>149</v>
      </c>
      <c r="B15" s="2">
        <v>65</v>
      </c>
      <c r="C15" s="2">
        <v>14</v>
      </c>
      <c r="D15" s="2">
        <v>4</v>
      </c>
      <c r="E15" s="2">
        <f t="shared" si="0"/>
        <v>83</v>
      </c>
      <c r="F15" s="16"/>
    </row>
    <row r="16" spans="1:6" ht="15.75" customHeight="1">
      <c r="A16" s="15" t="s">
        <v>150</v>
      </c>
      <c r="B16" s="2">
        <v>61</v>
      </c>
      <c r="C16" s="2">
        <v>13</v>
      </c>
      <c r="D16" s="2">
        <v>2</v>
      </c>
      <c r="E16" s="2">
        <f t="shared" si="0"/>
        <v>76</v>
      </c>
      <c r="F16" s="16"/>
    </row>
    <row r="17" spans="1:6" ht="15.75" customHeight="1">
      <c r="A17" s="15" t="s">
        <v>151</v>
      </c>
      <c r="B17" s="2">
        <v>2</v>
      </c>
      <c r="C17" s="2">
        <v>0</v>
      </c>
      <c r="D17" s="2">
        <v>0</v>
      </c>
      <c r="E17" s="2">
        <f t="shared" si="0"/>
        <v>2</v>
      </c>
      <c r="F17" s="16"/>
    </row>
    <row r="18" spans="1:6" ht="15.75" customHeight="1">
      <c r="A18" s="15" t="s">
        <v>152</v>
      </c>
      <c r="B18" s="2">
        <v>821</v>
      </c>
      <c r="C18" s="2">
        <v>170</v>
      </c>
      <c r="D18" s="2">
        <v>131</v>
      </c>
      <c r="E18" s="2">
        <f t="shared" si="0"/>
        <v>1122</v>
      </c>
      <c r="F18" s="16"/>
    </row>
    <row r="19" spans="1:6" ht="15.75" customHeight="1">
      <c r="A19" s="15" t="s">
        <v>153</v>
      </c>
      <c r="B19" s="2">
        <v>7</v>
      </c>
      <c r="C19" s="2">
        <v>4</v>
      </c>
      <c r="D19" s="2">
        <v>1</v>
      </c>
      <c r="E19" s="2">
        <f t="shared" si="0"/>
        <v>12</v>
      </c>
      <c r="F19" s="16"/>
    </row>
    <row r="20" spans="1:6" ht="15.75" customHeight="1">
      <c r="A20" s="15" t="s">
        <v>154</v>
      </c>
      <c r="B20" s="2">
        <v>68</v>
      </c>
      <c r="C20" s="2">
        <v>9</v>
      </c>
      <c r="D20" s="2">
        <v>2</v>
      </c>
      <c r="E20" s="2">
        <f t="shared" si="0"/>
        <v>79</v>
      </c>
      <c r="F20" s="16"/>
    </row>
    <row r="21" spans="1:6" ht="15.75" customHeight="1">
      <c r="A21" s="15" t="s">
        <v>155</v>
      </c>
      <c r="B21" s="2">
        <v>0</v>
      </c>
      <c r="C21" s="2">
        <v>0</v>
      </c>
      <c r="D21" s="2">
        <v>0</v>
      </c>
      <c r="E21" s="2">
        <f t="shared" si="0"/>
        <v>0</v>
      </c>
      <c r="F21" s="16"/>
    </row>
    <row r="22" spans="1:6" ht="15.75" customHeight="1">
      <c r="A22" s="15" t="s">
        <v>156</v>
      </c>
      <c r="B22" s="2">
        <v>0</v>
      </c>
      <c r="C22" s="2">
        <v>0</v>
      </c>
      <c r="D22" s="2">
        <v>0</v>
      </c>
      <c r="E22" s="2">
        <f t="shared" si="0"/>
        <v>0</v>
      </c>
      <c r="F22" s="16"/>
    </row>
    <row r="23" spans="1:6" ht="15.75" customHeight="1">
      <c r="A23" s="15" t="s">
        <v>157</v>
      </c>
      <c r="B23" s="2">
        <v>5</v>
      </c>
      <c r="C23" s="2">
        <v>2</v>
      </c>
      <c r="D23" s="2">
        <v>1</v>
      </c>
      <c r="E23" s="2">
        <f t="shared" si="0"/>
        <v>8</v>
      </c>
      <c r="F23" s="16"/>
    </row>
    <row r="24" spans="1:6" ht="15.75" customHeight="1">
      <c r="A24" s="15" t="s">
        <v>158</v>
      </c>
      <c r="B24" s="2">
        <v>18</v>
      </c>
      <c r="C24" s="2">
        <v>11</v>
      </c>
      <c r="D24" s="2">
        <v>0</v>
      </c>
      <c r="E24" s="2">
        <f t="shared" si="0"/>
        <v>29</v>
      </c>
      <c r="F24" s="16"/>
    </row>
    <row r="25" spans="1:6" ht="15.75" customHeight="1">
      <c r="A25" s="15" t="s">
        <v>159</v>
      </c>
      <c r="B25" s="2">
        <v>16</v>
      </c>
      <c r="C25" s="2">
        <v>13</v>
      </c>
      <c r="D25" s="2">
        <v>0</v>
      </c>
      <c r="E25" s="2">
        <f t="shared" si="0"/>
        <v>29</v>
      </c>
      <c r="F25" s="16"/>
    </row>
    <row r="26" spans="1:6" ht="15.75" customHeight="1">
      <c r="A26" s="15" t="s">
        <v>206</v>
      </c>
      <c r="B26" s="2">
        <v>3</v>
      </c>
      <c r="C26" s="2">
        <v>1</v>
      </c>
      <c r="D26" s="2">
        <v>0</v>
      </c>
      <c r="E26" s="2">
        <f t="shared" si="0"/>
        <v>4</v>
      </c>
      <c r="F26" s="16"/>
    </row>
    <row r="27" spans="1:6" ht="15.75" customHeight="1">
      <c r="A27" s="15" t="s">
        <v>160</v>
      </c>
      <c r="B27" s="2">
        <v>0</v>
      </c>
      <c r="C27" s="2">
        <v>1</v>
      </c>
      <c r="D27" s="2">
        <v>0</v>
      </c>
      <c r="E27" s="2">
        <f t="shared" si="0"/>
        <v>1</v>
      </c>
      <c r="F27" s="16"/>
    </row>
    <row r="28" spans="1:6" ht="15.75" customHeight="1">
      <c r="A28" s="15" t="s">
        <v>207</v>
      </c>
      <c r="B28" s="2">
        <v>2</v>
      </c>
      <c r="C28" s="2">
        <v>0</v>
      </c>
      <c r="D28" s="2">
        <v>0</v>
      </c>
      <c r="E28" s="2">
        <f t="shared" si="0"/>
        <v>2</v>
      </c>
      <c r="F28" s="16"/>
    </row>
    <row r="29" spans="1:6" ht="15.75" customHeight="1">
      <c r="A29" s="15" t="s">
        <v>161</v>
      </c>
      <c r="B29" s="2">
        <v>0</v>
      </c>
      <c r="C29" s="2">
        <v>0</v>
      </c>
      <c r="D29" s="2">
        <v>0</v>
      </c>
      <c r="E29" s="2">
        <f t="shared" si="0"/>
        <v>0</v>
      </c>
      <c r="F29" s="16"/>
    </row>
    <row r="30" spans="1:5" s="16" customFormat="1" ht="15.75" customHeight="1">
      <c r="A30" s="15" t="s">
        <v>162</v>
      </c>
      <c r="B30" s="2">
        <v>1</v>
      </c>
      <c r="C30" s="2">
        <v>0</v>
      </c>
      <c r="D30" s="2">
        <v>0</v>
      </c>
      <c r="E30" s="2">
        <f t="shared" si="0"/>
        <v>1</v>
      </c>
    </row>
    <row r="31" spans="1:6" ht="15.75" customHeight="1">
      <c r="A31" s="15" t="s">
        <v>163</v>
      </c>
      <c r="B31" s="2">
        <v>1</v>
      </c>
      <c r="C31" s="2">
        <v>0</v>
      </c>
      <c r="D31" s="2">
        <v>0</v>
      </c>
      <c r="E31" s="2">
        <f t="shared" si="0"/>
        <v>1</v>
      </c>
      <c r="F31" s="16"/>
    </row>
    <row r="32" spans="1:6" ht="15.75" customHeight="1">
      <c r="A32" s="15" t="s">
        <v>164</v>
      </c>
      <c r="B32" s="2">
        <v>8</v>
      </c>
      <c r="C32" s="2">
        <v>3</v>
      </c>
      <c r="D32" s="2">
        <v>2</v>
      </c>
      <c r="E32" s="2">
        <f t="shared" si="0"/>
        <v>13</v>
      </c>
      <c r="F32" s="16"/>
    </row>
    <row r="33" spans="1:6" ht="15.75" customHeight="1">
      <c r="A33" s="15" t="s">
        <v>165</v>
      </c>
      <c r="B33" s="2">
        <v>17</v>
      </c>
      <c r="C33" s="2">
        <v>3</v>
      </c>
      <c r="D33" s="2">
        <v>1</v>
      </c>
      <c r="E33" s="2">
        <f t="shared" si="0"/>
        <v>21</v>
      </c>
      <c r="F33" s="16"/>
    </row>
    <row r="34" spans="1:6" ht="15.75" customHeight="1">
      <c r="A34" s="15" t="s">
        <v>226</v>
      </c>
      <c r="B34" s="2">
        <v>0</v>
      </c>
      <c r="C34" s="2">
        <v>0</v>
      </c>
      <c r="D34" s="2">
        <v>0</v>
      </c>
      <c r="E34" s="2">
        <f t="shared" si="0"/>
        <v>0</v>
      </c>
      <c r="F34" s="16"/>
    </row>
    <row r="35" spans="1:6" ht="15.75" customHeight="1">
      <c r="A35" s="15" t="s">
        <v>166</v>
      </c>
      <c r="B35" s="2">
        <v>0</v>
      </c>
      <c r="C35" s="2">
        <v>0</v>
      </c>
      <c r="D35" s="2">
        <v>0</v>
      </c>
      <c r="E35" s="2">
        <f t="shared" si="0"/>
        <v>0</v>
      </c>
      <c r="F35" s="16"/>
    </row>
    <row r="36" spans="1:6" ht="15.75" customHeight="1">
      <c r="A36" s="15" t="s">
        <v>227</v>
      </c>
      <c r="B36" s="2">
        <v>0</v>
      </c>
      <c r="C36" s="2">
        <v>0</v>
      </c>
      <c r="D36" s="2">
        <v>0</v>
      </c>
      <c r="E36" s="2">
        <f t="shared" si="0"/>
        <v>0</v>
      </c>
      <c r="F36" s="16"/>
    </row>
    <row r="37" spans="1:6" ht="15.75" customHeight="1">
      <c r="A37" s="221" t="s">
        <v>167</v>
      </c>
      <c r="B37" s="2">
        <v>1</v>
      </c>
      <c r="C37" s="2">
        <v>0</v>
      </c>
      <c r="D37" s="2">
        <v>0</v>
      </c>
      <c r="E37" s="2">
        <f t="shared" si="0"/>
        <v>1</v>
      </c>
      <c r="F37" s="16"/>
    </row>
    <row r="38" spans="1:6" ht="15.75" customHeight="1">
      <c r="A38" s="221" t="s">
        <v>234</v>
      </c>
      <c r="B38" s="2">
        <v>0</v>
      </c>
      <c r="C38" s="2">
        <v>0</v>
      </c>
      <c r="D38" s="2">
        <v>0</v>
      </c>
      <c r="E38" s="2">
        <f t="shared" si="0"/>
        <v>0</v>
      </c>
      <c r="F38" s="16"/>
    </row>
    <row r="39" spans="1:6" ht="15.75" customHeight="1">
      <c r="A39" s="221" t="s">
        <v>168</v>
      </c>
      <c r="B39" s="2">
        <v>3</v>
      </c>
      <c r="C39" s="2">
        <v>0</v>
      </c>
      <c r="D39" s="2">
        <v>0</v>
      </c>
      <c r="E39" s="2">
        <f t="shared" si="0"/>
        <v>3</v>
      </c>
      <c r="F39" s="16"/>
    </row>
    <row r="40" spans="1:6" ht="15.75" customHeight="1">
      <c r="A40" s="222" t="s">
        <v>300</v>
      </c>
      <c r="B40" s="1">
        <v>7</v>
      </c>
      <c r="C40" s="1">
        <v>2</v>
      </c>
      <c r="D40" s="1">
        <v>0</v>
      </c>
      <c r="E40" s="1">
        <f t="shared" si="0"/>
        <v>9</v>
      </c>
      <c r="F40" s="16"/>
    </row>
    <row r="41" spans="1:6" ht="15.75" customHeight="1">
      <c r="A41" s="222" t="s">
        <v>243</v>
      </c>
      <c r="B41" s="1">
        <v>39</v>
      </c>
      <c r="C41" s="1">
        <v>0</v>
      </c>
      <c r="D41" s="1">
        <v>0</v>
      </c>
      <c r="E41" s="1">
        <f t="shared" si="0"/>
        <v>39</v>
      </c>
      <c r="F41" s="16"/>
    </row>
    <row r="42" spans="1:6" ht="13.5" customHeight="1" thickBot="1">
      <c r="A42" s="223" t="s">
        <v>8</v>
      </c>
      <c r="B42" s="224">
        <f>SUM(B4:B41)</f>
        <v>2380</v>
      </c>
      <c r="C42" s="224">
        <f>SUM(C4:C41)</f>
        <v>615</v>
      </c>
      <c r="D42" s="224">
        <f>SUM(D4:D41)</f>
        <v>231</v>
      </c>
      <c r="E42" s="224">
        <f>SUM(E4:E41)</f>
        <v>3226</v>
      </c>
      <c r="F42" s="16"/>
    </row>
    <row r="43" spans="1:6" s="151" customFormat="1" ht="13.5" thickTop="1">
      <c r="A43" s="225" t="s">
        <v>283</v>
      </c>
      <c r="B43" s="226"/>
      <c r="C43" s="226"/>
      <c r="D43" s="226"/>
      <c r="E43" s="227"/>
      <c r="F43" s="52"/>
    </row>
    <row r="44" spans="1:6" s="151" customFormat="1" ht="13.5">
      <c r="A44" s="228" t="s">
        <v>270</v>
      </c>
      <c r="B44" s="226"/>
      <c r="C44" s="226"/>
      <c r="D44" s="226"/>
      <c r="E44" s="227"/>
      <c r="F44" s="52"/>
    </row>
    <row r="45" spans="1:6" ht="18">
      <c r="A45" s="229"/>
      <c r="B45" s="230"/>
      <c r="C45" s="230"/>
      <c r="D45" s="230"/>
      <c r="E45" s="204"/>
      <c r="F45" s="16"/>
    </row>
    <row r="46" spans="1:6" ht="18">
      <c r="A46" s="229"/>
      <c r="B46" s="230"/>
      <c r="C46" s="230"/>
      <c r="D46" s="230"/>
      <c r="E46" s="204"/>
      <c r="F46" s="16"/>
    </row>
    <row r="47" spans="1:6" ht="18">
      <c r="A47" s="229"/>
      <c r="B47" s="230"/>
      <c r="C47" s="230"/>
      <c r="D47" s="230"/>
      <c r="E47" s="204"/>
      <c r="F47" s="16"/>
    </row>
    <row r="48" spans="1:6" ht="18.75" thickBot="1">
      <c r="A48" s="386" t="s">
        <v>288</v>
      </c>
      <c r="B48" s="386"/>
      <c r="C48" s="386"/>
      <c r="D48" s="386"/>
      <c r="E48" s="386"/>
      <c r="F48" s="16"/>
    </row>
    <row r="49" spans="1:6" ht="18.75" thickBot="1">
      <c r="A49" s="390" t="s">
        <v>169</v>
      </c>
      <c r="B49" s="389" t="s">
        <v>1</v>
      </c>
      <c r="C49" s="389"/>
      <c r="D49" s="389"/>
      <c r="E49" s="389"/>
      <c r="F49" s="16"/>
    </row>
    <row r="50" spans="1:6" ht="18.75" thickBot="1">
      <c r="A50" s="391"/>
      <c r="B50" s="46" t="s">
        <v>2</v>
      </c>
      <c r="C50" s="46" t="s">
        <v>3</v>
      </c>
      <c r="D50" s="46" t="s">
        <v>4</v>
      </c>
      <c r="E50" s="46" t="s">
        <v>8</v>
      </c>
      <c r="F50" s="16"/>
    </row>
    <row r="51" spans="1:6" ht="18">
      <c r="A51" s="231" t="s">
        <v>170</v>
      </c>
      <c r="B51" s="84">
        <v>2301</v>
      </c>
      <c r="C51" s="84">
        <v>549</v>
      </c>
      <c r="D51" s="84">
        <v>211</v>
      </c>
      <c r="E51" s="25">
        <f aca="true" t="shared" si="1" ref="E51:E57">SUM(B51:D51)</f>
        <v>3061</v>
      </c>
      <c r="F51" s="241">
        <f>D51/D42*100</f>
        <v>91.34199134199135</v>
      </c>
    </row>
    <row r="52" spans="1:6" ht="18">
      <c r="A52" s="231" t="s">
        <v>247</v>
      </c>
      <c r="B52" s="84">
        <v>75</v>
      </c>
      <c r="C52" s="84">
        <v>61</v>
      </c>
      <c r="D52" s="84">
        <v>16</v>
      </c>
      <c r="E52" s="25">
        <f t="shared" si="1"/>
        <v>152</v>
      </c>
      <c r="F52" s="16"/>
    </row>
    <row r="53" spans="1:6" ht="18">
      <c r="A53" s="231" t="s">
        <v>246</v>
      </c>
      <c r="B53" s="84">
        <v>3</v>
      </c>
      <c r="C53" s="84">
        <v>3</v>
      </c>
      <c r="D53" s="84">
        <v>1</v>
      </c>
      <c r="E53" s="25">
        <f t="shared" si="1"/>
        <v>7</v>
      </c>
      <c r="F53" s="16"/>
    </row>
    <row r="54" spans="1:6" ht="18">
      <c r="A54" s="231" t="s">
        <v>171</v>
      </c>
      <c r="B54" s="84">
        <v>0</v>
      </c>
      <c r="C54" s="84">
        <v>0</v>
      </c>
      <c r="D54" s="84">
        <v>0</v>
      </c>
      <c r="E54" s="25">
        <f t="shared" si="1"/>
        <v>0</v>
      </c>
      <c r="F54" s="16"/>
    </row>
    <row r="55" spans="1:6" ht="18">
      <c r="A55" s="231" t="s">
        <v>251</v>
      </c>
      <c r="B55" s="84">
        <v>1</v>
      </c>
      <c r="C55" s="84">
        <v>0</v>
      </c>
      <c r="D55" s="84">
        <v>0</v>
      </c>
      <c r="E55" s="25">
        <f t="shared" si="1"/>
        <v>1</v>
      </c>
      <c r="F55" s="16"/>
    </row>
    <row r="56" spans="1:6" ht="18">
      <c r="A56" s="231" t="s">
        <v>172</v>
      </c>
      <c r="B56" s="84">
        <v>0</v>
      </c>
      <c r="C56" s="84">
        <v>2</v>
      </c>
      <c r="D56" s="84">
        <v>3</v>
      </c>
      <c r="E56" s="25">
        <f t="shared" si="1"/>
        <v>5</v>
      </c>
      <c r="F56" s="16"/>
    </row>
    <row r="57" spans="1:6" ht="18.75" thickBot="1">
      <c r="A57" s="232" t="s">
        <v>8</v>
      </c>
      <c r="B57" s="115">
        <f>SUM(B51:B56)</f>
        <v>2380</v>
      </c>
      <c r="C57" s="115">
        <f>SUM(C51:C56)</f>
        <v>615</v>
      </c>
      <c r="D57" s="115">
        <f>SUM(D51:D56)</f>
        <v>231</v>
      </c>
      <c r="E57" s="46">
        <f t="shared" si="1"/>
        <v>3226</v>
      </c>
      <c r="F57" s="16"/>
    </row>
    <row r="58" spans="1:6" s="151" customFormat="1" ht="11.25" customHeight="1">
      <c r="A58" s="48" t="s">
        <v>283</v>
      </c>
      <c r="B58" s="233"/>
      <c r="C58" s="233"/>
      <c r="D58" s="233"/>
      <c r="E58" s="234"/>
      <c r="F58" s="52"/>
    </row>
    <row r="59" spans="1:6" ht="18">
      <c r="A59" s="16"/>
      <c r="B59" s="16"/>
      <c r="C59" s="16"/>
      <c r="D59" s="16"/>
      <c r="E59" s="16"/>
      <c r="F59" s="16"/>
    </row>
    <row r="60" spans="1:4" ht="18">
      <c r="A60" s="157"/>
      <c r="B60" s="1"/>
      <c r="C60" s="2"/>
      <c r="D60" s="2"/>
    </row>
    <row r="61" spans="1:4" ht="18">
      <c r="A61" s="157"/>
      <c r="B61" s="1"/>
      <c r="C61" s="2"/>
      <c r="D61" s="2"/>
    </row>
    <row r="62" ht="18">
      <c r="A62" s="157"/>
    </row>
  </sheetData>
  <sheetProtection/>
  <mergeCells count="6">
    <mergeCell ref="A1:E1"/>
    <mergeCell ref="A2:A3"/>
    <mergeCell ref="B2:E2"/>
    <mergeCell ref="A48:E48"/>
    <mergeCell ref="A49:A50"/>
    <mergeCell ref="B49:E4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8"/>
  <sheetViews>
    <sheetView zoomScaleSheetLayoutView="80" zoomScalePageLayoutView="0" workbookViewId="0" topLeftCell="A28">
      <selection activeCell="D53" sqref="D53"/>
    </sheetView>
  </sheetViews>
  <sheetFormatPr defaultColWidth="11.421875" defaultRowHeight="15"/>
  <cols>
    <col min="1" max="1" width="20.57421875" style="147" customWidth="1"/>
    <col min="2" max="5" width="14.00390625" style="147" customWidth="1"/>
    <col min="6" max="16384" width="11.421875" style="147" customWidth="1"/>
  </cols>
  <sheetData>
    <row r="1" spans="1:6" ht="18.75" thickBot="1">
      <c r="A1" s="377" t="s">
        <v>286</v>
      </c>
      <c r="B1" s="377"/>
      <c r="C1" s="377"/>
      <c r="D1" s="377"/>
      <c r="E1" s="377"/>
      <c r="F1" s="16"/>
    </row>
    <row r="2" spans="1:6" ht="18">
      <c r="A2" s="360" t="s">
        <v>134</v>
      </c>
      <c r="B2" s="385" t="s">
        <v>1</v>
      </c>
      <c r="C2" s="385"/>
      <c r="D2" s="385"/>
      <c r="E2" s="385"/>
      <c r="F2" s="16"/>
    </row>
    <row r="3" spans="1:9" ht="18.75" thickBot="1">
      <c r="A3" s="361"/>
      <c r="B3" s="188" t="s">
        <v>2</v>
      </c>
      <c r="C3" s="188" t="s">
        <v>3</v>
      </c>
      <c r="D3" s="188" t="s">
        <v>4</v>
      </c>
      <c r="E3" s="188" t="s">
        <v>8</v>
      </c>
      <c r="F3" s="16"/>
      <c r="G3" s="178"/>
      <c r="H3" s="178"/>
      <c r="I3" s="178"/>
    </row>
    <row r="4" spans="1:6" ht="18">
      <c r="A4" s="68" t="s">
        <v>135</v>
      </c>
      <c r="B4" s="190"/>
      <c r="C4" s="190"/>
      <c r="D4" s="190"/>
      <c r="E4" s="190"/>
      <c r="F4" s="16"/>
    </row>
    <row r="5" spans="1:6" ht="18">
      <c r="A5" s="22" t="s">
        <v>136</v>
      </c>
      <c r="B5" s="66" t="s">
        <v>14</v>
      </c>
      <c r="C5" s="190">
        <v>941</v>
      </c>
      <c r="D5" s="66">
        <v>17</v>
      </c>
      <c r="E5" s="190">
        <f>SUM(B5:D5)</f>
        <v>958</v>
      </c>
      <c r="F5" s="16"/>
    </row>
    <row r="6" spans="1:6" ht="18">
      <c r="A6" s="22" t="s">
        <v>137</v>
      </c>
      <c r="B6" s="66" t="s">
        <v>14</v>
      </c>
      <c r="C6" s="204">
        <v>369</v>
      </c>
      <c r="D6" s="66">
        <v>8</v>
      </c>
      <c r="E6" s="190">
        <f>SUM(B6:D6)</f>
        <v>377</v>
      </c>
      <c r="F6" s="16"/>
    </row>
    <row r="7" spans="1:6" ht="18">
      <c r="A7" s="22" t="s">
        <v>138</v>
      </c>
      <c r="B7" s="66" t="s">
        <v>14</v>
      </c>
      <c r="C7" s="190">
        <f>SUM(C5:C6)</f>
        <v>1310</v>
      </c>
      <c r="D7" s="190">
        <f>SUM(D5:D6)</f>
        <v>25</v>
      </c>
      <c r="E7" s="190">
        <f>SUM(E5:E6)</f>
        <v>1335</v>
      </c>
      <c r="F7" s="16"/>
    </row>
    <row r="8" spans="1:6" ht="18">
      <c r="A8" s="180"/>
      <c r="B8" s="192"/>
      <c r="C8" s="192"/>
      <c r="D8" s="192"/>
      <c r="E8" s="192"/>
      <c r="F8" s="16"/>
    </row>
    <row r="9" spans="1:6" ht="18">
      <c r="A9" s="205" t="s">
        <v>86</v>
      </c>
      <c r="B9" s="190"/>
      <c r="C9" s="190"/>
      <c r="D9" s="190"/>
      <c r="E9" s="190"/>
      <c r="F9" s="16"/>
    </row>
    <row r="10" spans="1:6" ht="18">
      <c r="A10" s="22" t="s">
        <v>136</v>
      </c>
      <c r="B10" s="190">
        <v>642</v>
      </c>
      <c r="C10" s="190">
        <v>2756</v>
      </c>
      <c r="D10" s="190">
        <v>243</v>
      </c>
      <c r="E10" s="190">
        <f>SUM(B10:D10)</f>
        <v>3641</v>
      </c>
      <c r="F10" s="16"/>
    </row>
    <row r="11" spans="1:6" ht="18">
      <c r="A11" s="22" t="s">
        <v>137</v>
      </c>
      <c r="B11" s="190">
        <v>717</v>
      </c>
      <c r="C11" s="204">
        <v>4511</v>
      </c>
      <c r="D11" s="66">
        <v>274</v>
      </c>
      <c r="E11" s="190">
        <f>SUM(B11:D11)</f>
        <v>5502</v>
      </c>
      <c r="F11" s="16"/>
    </row>
    <row r="12" spans="1:6" ht="18">
      <c r="A12" s="22" t="s">
        <v>243</v>
      </c>
      <c r="B12" s="190">
        <v>0</v>
      </c>
      <c r="C12" s="204">
        <v>0</v>
      </c>
      <c r="D12" s="66">
        <v>0</v>
      </c>
      <c r="E12" s="190">
        <f>SUM(B12:D12)</f>
        <v>0</v>
      </c>
      <c r="F12" s="16"/>
    </row>
    <row r="13" spans="1:6" ht="18">
      <c r="A13" s="22" t="s">
        <v>301</v>
      </c>
      <c r="B13" s="190">
        <v>0</v>
      </c>
      <c r="C13" s="204">
        <v>0</v>
      </c>
      <c r="D13" s="66">
        <v>1</v>
      </c>
      <c r="E13" s="190">
        <f>SUM(B13:D13)</f>
        <v>1</v>
      </c>
      <c r="F13" s="16"/>
    </row>
    <row r="14" spans="1:6" ht="18">
      <c r="A14" s="22" t="s">
        <v>138</v>
      </c>
      <c r="B14" s="190">
        <f>SUM(B10:B13)</f>
        <v>1359</v>
      </c>
      <c r="C14" s="190">
        <f>SUM(C10:C13)</f>
        <v>7267</v>
      </c>
      <c r="D14" s="190">
        <f>SUM(D10:D13)</f>
        <v>518</v>
      </c>
      <c r="E14" s="190">
        <f>SUM(E10:E12)</f>
        <v>9143</v>
      </c>
      <c r="F14" s="16"/>
    </row>
    <row r="15" spans="1:6" ht="18">
      <c r="A15" s="180"/>
      <c r="B15" s="192"/>
      <c r="C15" s="192"/>
      <c r="D15" s="192"/>
      <c r="E15" s="192"/>
      <c r="F15" s="16"/>
    </row>
    <row r="16" spans="1:6" ht="18">
      <c r="A16" s="68" t="s">
        <v>87</v>
      </c>
      <c r="B16" s="190"/>
      <c r="C16" s="190"/>
      <c r="D16" s="190"/>
      <c r="E16" s="190"/>
      <c r="F16" s="16"/>
    </row>
    <row r="17" spans="1:6" ht="18">
      <c r="A17" s="22" t="s">
        <v>136</v>
      </c>
      <c r="B17" s="190">
        <v>2853</v>
      </c>
      <c r="C17" s="66">
        <v>0</v>
      </c>
      <c r="D17" s="190">
        <v>509</v>
      </c>
      <c r="E17" s="190">
        <f>SUM(B17:D17)</f>
        <v>3362</v>
      </c>
      <c r="F17" s="16"/>
    </row>
    <row r="18" spans="1:6" ht="18">
      <c r="A18" s="22" t="s">
        <v>137</v>
      </c>
      <c r="B18" s="190">
        <v>3169</v>
      </c>
      <c r="C18" s="66">
        <v>3</v>
      </c>
      <c r="D18" s="66">
        <v>434</v>
      </c>
      <c r="E18" s="190">
        <f>SUM(B18:D18)</f>
        <v>3606</v>
      </c>
      <c r="F18" s="16"/>
    </row>
    <row r="19" spans="1:6" ht="18">
      <c r="A19" s="22" t="s">
        <v>243</v>
      </c>
      <c r="B19" s="190">
        <v>0</v>
      </c>
      <c r="C19" s="66">
        <v>0</v>
      </c>
      <c r="D19" s="66">
        <v>0</v>
      </c>
      <c r="E19" s="190">
        <f>SUM(B19:D19)</f>
        <v>0</v>
      </c>
      <c r="F19" s="16"/>
    </row>
    <row r="20" spans="1:6" ht="18">
      <c r="A20" s="22" t="s">
        <v>138</v>
      </c>
      <c r="B20" s="190">
        <f>SUM(B17:B19)</f>
        <v>6022</v>
      </c>
      <c r="C20" s="190">
        <f>SUM(C17:C19)</f>
        <v>3</v>
      </c>
      <c r="D20" s="190">
        <f>SUM(D17:D19)</f>
        <v>943</v>
      </c>
      <c r="E20" s="190">
        <f>SUM(E17:E19)</f>
        <v>6968</v>
      </c>
      <c r="F20" s="16"/>
    </row>
    <row r="21" spans="1:6" ht="18">
      <c r="A21" s="180"/>
      <c r="B21" s="192"/>
      <c r="C21" s="192"/>
      <c r="D21" s="192"/>
      <c r="E21" s="192"/>
      <c r="F21" s="16"/>
    </row>
    <row r="22" spans="1:6" ht="18">
      <c r="A22" s="68" t="s">
        <v>88</v>
      </c>
      <c r="B22" s="190"/>
      <c r="C22" s="190"/>
      <c r="D22" s="190"/>
      <c r="E22" s="190"/>
      <c r="F22" s="16"/>
    </row>
    <row r="23" spans="1:9" ht="18">
      <c r="A23" s="22" t="s">
        <v>136</v>
      </c>
      <c r="B23" s="190">
        <v>2669</v>
      </c>
      <c r="C23" s="66" t="s">
        <v>14</v>
      </c>
      <c r="D23" s="190">
        <v>515</v>
      </c>
      <c r="E23" s="190">
        <f>SUM(B23:D23)</f>
        <v>3184</v>
      </c>
      <c r="F23" s="16"/>
      <c r="G23" s="179"/>
      <c r="I23" s="179"/>
    </row>
    <row r="24" spans="1:7" ht="18">
      <c r="A24" s="22" t="s">
        <v>137</v>
      </c>
      <c r="B24" s="190">
        <v>3311</v>
      </c>
      <c r="C24" s="66" t="s">
        <v>14</v>
      </c>
      <c r="D24" s="66">
        <v>488</v>
      </c>
      <c r="E24" s="190">
        <f>SUM(B24:D24)</f>
        <v>3799</v>
      </c>
      <c r="F24" s="16"/>
      <c r="G24" s="179"/>
    </row>
    <row r="25" spans="1:7" ht="18">
      <c r="A25" s="22" t="s">
        <v>243</v>
      </c>
      <c r="B25" s="190">
        <v>0</v>
      </c>
      <c r="C25" s="66" t="s">
        <v>14</v>
      </c>
      <c r="D25" s="66">
        <v>0</v>
      </c>
      <c r="E25" s="190">
        <f>SUM(B25:D25)</f>
        <v>0</v>
      </c>
      <c r="F25" s="16"/>
      <c r="G25" s="179"/>
    </row>
    <row r="26" spans="1:6" ht="18">
      <c r="A26" s="22" t="s">
        <v>138</v>
      </c>
      <c r="B26" s="190">
        <f>SUM(B23:B25)</f>
        <v>5980</v>
      </c>
      <c r="C26" s="66" t="s">
        <v>14</v>
      </c>
      <c r="D26" s="190">
        <f>SUM(D23:D25)</f>
        <v>1003</v>
      </c>
      <c r="E26" s="190">
        <f>SUM(E23:E25)</f>
        <v>6983</v>
      </c>
      <c r="F26" s="16"/>
    </row>
    <row r="27" spans="1:6" ht="18">
      <c r="A27" s="180"/>
      <c r="B27" s="192"/>
      <c r="C27" s="192"/>
      <c r="D27" s="192"/>
      <c r="E27" s="192"/>
      <c r="F27" s="16"/>
    </row>
    <row r="28" spans="1:6" ht="18">
      <c r="A28" s="68" t="s">
        <v>89</v>
      </c>
      <c r="B28" s="190"/>
      <c r="C28" s="190"/>
      <c r="D28" s="190"/>
      <c r="E28" s="190"/>
      <c r="F28" s="16"/>
    </row>
    <row r="29" spans="1:6" ht="18">
      <c r="A29" s="22" t="s">
        <v>136</v>
      </c>
      <c r="B29" s="190">
        <v>648</v>
      </c>
      <c r="C29" s="66" t="s">
        <v>14</v>
      </c>
      <c r="D29" s="190">
        <v>121</v>
      </c>
      <c r="E29" s="190">
        <f>SUM(B29:D29)</f>
        <v>769</v>
      </c>
      <c r="F29" s="16"/>
    </row>
    <row r="30" spans="1:6" ht="18">
      <c r="A30" s="22" t="s">
        <v>137</v>
      </c>
      <c r="B30" s="190">
        <v>991</v>
      </c>
      <c r="C30" s="66" t="s">
        <v>14</v>
      </c>
      <c r="D30" s="66">
        <v>154</v>
      </c>
      <c r="E30" s="190">
        <f>SUM(B30:D30)</f>
        <v>1145</v>
      </c>
      <c r="F30" s="16"/>
    </row>
    <row r="31" spans="1:6" ht="18">
      <c r="A31" s="22" t="s">
        <v>243</v>
      </c>
      <c r="B31" s="190">
        <v>0</v>
      </c>
      <c r="C31" s="66" t="s">
        <v>14</v>
      </c>
      <c r="D31" s="66">
        <v>0</v>
      </c>
      <c r="E31" s="190">
        <f>SUM(B31:D31)</f>
        <v>0</v>
      </c>
      <c r="F31" s="16"/>
    </row>
    <row r="32" spans="1:6" ht="18">
      <c r="A32" s="22" t="s">
        <v>138</v>
      </c>
      <c r="B32" s="190">
        <f>SUM(B29:B31)</f>
        <v>1639</v>
      </c>
      <c r="C32" s="66" t="s">
        <v>14</v>
      </c>
      <c r="D32" s="190">
        <f>SUM(D29:D31)</f>
        <v>275</v>
      </c>
      <c r="E32" s="190">
        <f>SUM(E29:E31)</f>
        <v>1914</v>
      </c>
      <c r="F32" s="16"/>
    </row>
    <row r="33" spans="1:6" ht="18">
      <c r="A33" s="180"/>
      <c r="B33" s="192"/>
      <c r="C33" s="192"/>
      <c r="D33" s="192"/>
      <c r="E33" s="192"/>
      <c r="F33" s="16"/>
    </row>
    <row r="34" spans="1:6" ht="18">
      <c r="A34" s="68" t="s">
        <v>90</v>
      </c>
      <c r="B34" s="190"/>
      <c r="C34" s="190"/>
      <c r="D34" s="190"/>
      <c r="E34" s="190"/>
      <c r="F34" s="16"/>
    </row>
    <row r="35" spans="1:6" ht="18">
      <c r="A35" s="22" t="s">
        <v>136</v>
      </c>
      <c r="B35" s="190">
        <v>460</v>
      </c>
      <c r="C35" s="66" t="s">
        <v>14</v>
      </c>
      <c r="D35" s="190">
        <v>97</v>
      </c>
      <c r="E35" s="190">
        <f>SUM(B35:D35)</f>
        <v>557</v>
      </c>
      <c r="F35" s="16"/>
    </row>
    <row r="36" spans="1:6" ht="18">
      <c r="A36" s="24" t="s">
        <v>137</v>
      </c>
      <c r="B36" s="191">
        <v>803</v>
      </c>
      <c r="C36" s="66" t="s">
        <v>14</v>
      </c>
      <c r="D36" s="66">
        <v>153</v>
      </c>
      <c r="E36" s="191">
        <f>SUM(B36:D36)</f>
        <v>956</v>
      </c>
      <c r="F36" s="16"/>
    </row>
    <row r="37" spans="1:6" ht="18">
      <c r="A37" s="22" t="s">
        <v>243</v>
      </c>
      <c r="B37" s="191">
        <v>0</v>
      </c>
      <c r="C37" s="66" t="s">
        <v>14</v>
      </c>
      <c r="D37" s="66">
        <v>0</v>
      </c>
      <c r="E37" s="191">
        <f>SUM(B37:D37)</f>
        <v>0</v>
      </c>
      <c r="F37" s="16"/>
    </row>
    <row r="38" spans="1:6" ht="18">
      <c r="A38" s="193" t="s">
        <v>138</v>
      </c>
      <c r="B38" s="194">
        <f>SUM(B35:B37)</f>
        <v>1263</v>
      </c>
      <c r="C38" s="66" t="s">
        <v>14</v>
      </c>
      <c r="D38" s="194">
        <f>SUM(D35:D37)</f>
        <v>250</v>
      </c>
      <c r="E38" s="194">
        <f>SUM(E35:E37)</f>
        <v>1513</v>
      </c>
      <c r="F38" s="16"/>
    </row>
    <row r="39" spans="1:6" ht="18">
      <c r="A39" s="24"/>
      <c r="B39" s="191"/>
      <c r="C39" s="321"/>
      <c r="D39" s="191"/>
      <c r="E39" s="191"/>
      <c r="F39" s="16"/>
    </row>
    <row r="40" spans="1:6" ht="18">
      <c r="A40" s="68" t="s">
        <v>236</v>
      </c>
      <c r="B40" s="190"/>
      <c r="C40" s="190"/>
      <c r="D40" s="190"/>
      <c r="E40" s="190"/>
      <c r="F40" s="16"/>
    </row>
    <row r="41" spans="1:6" ht="18">
      <c r="A41" s="22" t="s">
        <v>136</v>
      </c>
      <c r="B41" s="190">
        <v>6</v>
      </c>
      <c r="C41" s="66">
        <v>0</v>
      </c>
      <c r="D41" s="190">
        <v>0</v>
      </c>
      <c r="E41" s="190">
        <f>SUM(B41:D41)</f>
        <v>6</v>
      </c>
      <c r="F41" s="16"/>
    </row>
    <row r="42" spans="1:6" ht="18">
      <c r="A42" s="24" t="s">
        <v>137</v>
      </c>
      <c r="B42" s="191">
        <v>2</v>
      </c>
      <c r="C42" s="66">
        <v>0</v>
      </c>
      <c r="D42" s="66">
        <v>0</v>
      </c>
      <c r="E42" s="191">
        <f>SUM(B42:D42)</f>
        <v>2</v>
      </c>
      <c r="F42" s="16"/>
    </row>
    <row r="43" spans="1:6" ht="18">
      <c r="A43" s="193" t="s">
        <v>138</v>
      </c>
      <c r="B43" s="194">
        <f>SUM(B41:B42)</f>
        <v>8</v>
      </c>
      <c r="C43" s="194">
        <f>SUM(C41:C42)</f>
        <v>0</v>
      </c>
      <c r="D43" s="194">
        <f>SUM(D41:D42)</f>
        <v>0</v>
      </c>
      <c r="E43" s="194">
        <f>SUM(E41:E42)</f>
        <v>8</v>
      </c>
      <c r="F43" s="16"/>
    </row>
    <row r="44" spans="1:6" ht="18">
      <c r="A44" s="15"/>
      <c r="B44" s="190"/>
      <c r="C44" s="190"/>
      <c r="D44" s="190"/>
      <c r="E44" s="190"/>
      <c r="F44" s="16"/>
    </row>
    <row r="45" spans="1:6" ht="18">
      <c r="A45" s="208" t="s">
        <v>136</v>
      </c>
      <c r="B45" s="190">
        <f>B10+B17+B23+B29+B35+B41</f>
        <v>7278</v>
      </c>
      <c r="C45" s="190">
        <f>SUM(C5,C10,C17,C23,C29,C35,C41)</f>
        <v>3697</v>
      </c>
      <c r="D45" s="190">
        <f>SUM(D5,D10,D17,D23,D29,D35,D41)</f>
        <v>1502</v>
      </c>
      <c r="E45" s="190">
        <f>SUM(B45:D45)</f>
        <v>12477</v>
      </c>
      <c r="F45" s="16"/>
    </row>
    <row r="46" spans="1:6" ht="18">
      <c r="A46" s="123"/>
      <c r="B46" s="190"/>
      <c r="C46" s="190"/>
      <c r="D46" s="190"/>
      <c r="E46" s="190"/>
      <c r="F46" s="16"/>
    </row>
    <row r="47" spans="1:6" ht="18">
      <c r="A47" s="209" t="s">
        <v>137</v>
      </c>
      <c r="B47" s="191">
        <f>B11+B18+B24+B30+B36+B42</f>
        <v>8993</v>
      </c>
      <c r="C47" s="191">
        <f>SUM(C6,C11,C18,C24,C30,C36,C42)</f>
        <v>4883</v>
      </c>
      <c r="D47" s="191">
        <f>SUM(D6,D11,D18,D24,D30,D36,D42)</f>
        <v>1511</v>
      </c>
      <c r="E47" s="191">
        <f>SUM(B47:D47)</f>
        <v>15387</v>
      </c>
      <c r="F47" s="16"/>
    </row>
    <row r="48" spans="1:8" ht="18">
      <c r="A48" s="209"/>
      <c r="B48" s="191"/>
      <c r="C48" s="191"/>
      <c r="D48" s="207"/>
      <c r="E48" s="191"/>
      <c r="F48" s="16"/>
      <c r="H48" s="157"/>
    </row>
    <row r="49" spans="1:8" ht="18">
      <c r="A49" s="209" t="s">
        <v>301</v>
      </c>
      <c r="B49" s="191">
        <v>0</v>
      </c>
      <c r="C49" s="191">
        <v>0</v>
      </c>
      <c r="D49" s="207">
        <v>1</v>
      </c>
      <c r="E49" s="191">
        <f>SUM(B49:D49)</f>
        <v>1</v>
      </c>
      <c r="F49" s="16"/>
      <c r="H49" s="157"/>
    </row>
    <row r="50" spans="1:8" ht="18">
      <c r="A50" s="209"/>
      <c r="B50" s="191"/>
      <c r="C50" s="191"/>
      <c r="D50" s="207"/>
      <c r="E50" s="191"/>
      <c r="F50" s="16"/>
      <c r="H50" s="157"/>
    </row>
    <row r="51" spans="1:7" ht="18">
      <c r="A51" s="209" t="s">
        <v>236</v>
      </c>
      <c r="B51" s="191">
        <f>SUM(B12,B19,B25,B31,B37)</f>
        <v>0</v>
      </c>
      <c r="C51" s="191">
        <f>SUM(C12,C19,C25,C31,C37)</f>
        <v>0</v>
      </c>
      <c r="D51" s="207">
        <f>SUM(D12,D19,D25,D31,D37)</f>
        <v>0</v>
      </c>
      <c r="E51" s="191">
        <f>SUM(B51:D51)</f>
        <v>0</v>
      </c>
      <c r="F51" s="16"/>
      <c r="G51" s="157"/>
    </row>
    <row r="52" spans="1:6" ht="18">
      <c r="A52" s="210"/>
      <c r="B52" s="194"/>
      <c r="C52" s="194"/>
      <c r="D52" s="194"/>
      <c r="E52" s="194"/>
      <c r="F52" s="16"/>
    </row>
    <row r="53" spans="1:6" ht="18.75" thickBot="1">
      <c r="A53" s="211" t="s">
        <v>8</v>
      </c>
      <c r="B53" s="212">
        <f>SUM(B45,B47,B49,B51)</f>
        <v>16271</v>
      </c>
      <c r="C53" s="212">
        <f>SUM(C45,C47,C49,C51)</f>
        <v>8580</v>
      </c>
      <c r="D53" s="212">
        <f>SUM(D45,D47,D49,D51)</f>
        <v>3014</v>
      </c>
      <c r="E53" s="212">
        <f>SUM(E45,E47,E49,E51)</f>
        <v>27865</v>
      </c>
      <c r="F53" s="322"/>
    </row>
    <row r="54" spans="1:6" s="217" customFormat="1" ht="13.5" customHeight="1">
      <c r="A54" s="214" t="s">
        <v>283</v>
      </c>
      <c r="B54" s="215"/>
      <c r="C54" s="215"/>
      <c r="D54" s="215"/>
      <c r="E54" s="215"/>
      <c r="F54" s="216"/>
    </row>
    <row r="55" spans="1:6" s="217" customFormat="1" ht="13.5" customHeight="1">
      <c r="A55" s="218" t="s">
        <v>261</v>
      </c>
      <c r="B55" s="215"/>
      <c r="C55" s="215"/>
      <c r="D55" s="215"/>
      <c r="E55" s="215"/>
      <c r="F55" s="216"/>
    </row>
    <row r="56" spans="1:6" ht="18">
      <c r="A56" s="52"/>
      <c r="B56" s="16"/>
      <c r="C56" s="16"/>
      <c r="D56" s="16"/>
      <c r="E56" s="16"/>
      <c r="F56" s="16"/>
    </row>
    <row r="57" spans="1:6" ht="18">
      <c r="A57" s="16"/>
      <c r="B57" s="16"/>
      <c r="C57" s="16"/>
      <c r="D57" s="16"/>
      <c r="E57" s="16"/>
      <c r="F57" s="16"/>
    </row>
    <row r="58" spans="1:6" ht="18">
      <c r="A58" s="16"/>
      <c r="B58" s="16"/>
      <c r="C58" s="16"/>
      <c r="D58" s="16"/>
      <c r="E58" s="16"/>
      <c r="F58" s="16"/>
    </row>
  </sheetData>
  <sheetProtection/>
  <mergeCells count="3">
    <mergeCell ref="A1:E1"/>
    <mergeCell ref="A2:A3"/>
    <mergeCell ref="B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6" r:id="rId1"/>
  <rowBreaks count="1" manualBreakCount="1">
    <brk id="56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33"/>
  <sheetViews>
    <sheetView zoomScaleSheetLayoutView="100" zoomScalePageLayoutView="0" workbookViewId="0" topLeftCell="A1">
      <selection activeCell="J29" sqref="J29"/>
    </sheetView>
  </sheetViews>
  <sheetFormatPr defaultColWidth="11.421875" defaultRowHeight="15"/>
  <cols>
    <col min="1" max="1" width="72.28125" style="147" customWidth="1"/>
    <col min="2" max="2" width="11.57421875" style="147" customWidth="1"/>
    <col min="3" max="3" width="14.00390625" style="147" customWidth="1"/>
    <col min="4" max="4" width="12.8515625" style="147" customWidth="1"/>
    <col min="5" max="5" width="11.421875" style="147" customWidth="1"/>
    <col min="6" max="16384" width="11.421875" style="147" customWidth="1"/>
  </cols>
  <sheetData>
    <row r="1" spans="1:6" ht="18.75" thickBot="1">
      <c r="A1" s="377" t="s">
        <v>285</v>
      </c>
      <c r="B1" s="377"/>
      <c r="C1" s="377"/>
      <c r="D1" s="377"/>
      <c r="E1" s="377"/>
      <c r="F1" s="16"/>
    </row>
    <row r="2" spans="1:6" ht="18.75" thickBot="1">
      <c r="A2" s="374" t="s">
        <v>101</v>
      </c>
      <c r="B2" s="361" t="s">
        <v>1</v>
      </c>
      <c r="C2" s="361"/>
      <c r="D2" s="361"/>
      <c r="E2" s="361"/>
      <c r="F2" s="16"/>
    </row>
    <row r="3" spans="1:6" ht="18.75" thickBot="1">
      <c r="A3" s="375"/>
      <c r="B3" s="74" t="s">
        <v>2</v>
      </c>
      <c r="C3" s="74" t="s">
        <v>3</v>
      </c>
      <c r="D3" s="74" t="s">
        <v>4</v>
      </c>
      <c r="E3" s="74" t="s">
        <v>8</v>
      </c>
      <c r="F3" s="16"/>
    </row>
    <row r="4" spans="1:6" ht="15.75" customHeight="1">
      <c r="A4" s="15"/>
      <c r="B4" s="21"/>
      <c r="C4" s="21"/>
      <c r="D4" s="21"/>
      <c r="E4" s="21"/>
      <c r="F4" s="16"/>
    </row>
    <row r="5" spans="1:6" ht="15" customHeight="1">
      <c r="A5" s="148" t="s">
        <v>102</v>
      </c>
      <c r="B5" s="84">
        <v>974</v>
      </c>
      <c r="C5" s="84">
        <v>39</v>
      </c>
      <c r="D5" s="84">
        <v>162</v>
      </c>
      <c r="E5" s="2">
        <f>SUM(B5:D5)</f>
        <v>1175</v>
      </c>
      <c r="F5" s="16"/>
    </row>
    <row r="6" spans="1:6" ht="9" customHeight="1">
      <c r="A6" s="148"/>
      <c r="B6" s="2"/>
      <c r="C6" s="2"/>
      <c r="D6" s="2"/>
      <c r="E6" s="2"/>
      <c r="F6" s="16"/>
    </row>
    <row r="7" spans="1:6" ht="15" customHeight="1">
      <c r="A7" s="148" t="s">
        <v>139</v>
      </c>
      <c r="B7" s="84">
        <v>1753</v>
      </c>
      <c r="C7" s="84">
        <v>203</v>
      </c>
      <c r="D7" s="84">
        <v>409</v>
      </c>
      <c r="E7" s="2">
        <f>SUM(B7:D7)</f>
        <v>2365</v>
      </c>
      <c r="F7" s="16"/>
    </row>
    <row r="8" spans="1:6" ht="9" customHeight="1">
      <c r="A8" s="148"/>
      <c r="B8" s="2"/>
      <c r="C8" s="2"/>
      <c r="D8" s="2"/>
      <c r="E8" s="2"/>
      <c r="F8" s="16"/>
    </row>
    <row r="9" spans="1:6" ht="24.75" customHeight="1">
      <c r="A9" s="148" t="s">
        <v>104</v>
      </c>
      <c r="B9" s="84">
        <v>3726</v>
      </c>
      <c r="C9" s="84">
        <v>136</v>
      </c>
      <c r="D9" s="84">
        <v>290</v>
      </c>
      <c r="E9" s="2">
        <f>SUM(B9:D9)</f>
        <v>4152</v>
      </c>
      <c r="F9" s="16"/>
    </row>
    <row r="10" spans="1:6" ht="6.75" customHeight="1">
      <c r="A10" s="148"/>
      <c r="B10" s="2"/>
      <c r="C10" s="2"/>
      <c r="D10" s="2"/>
      <c r="E10" s="2"/>
      <c r="F10" s="16"/>
    </row>
    <row r="11" spans="1:6" ht="15" customHeight="1">
      <c r="A11" s="148" t="s">
        <v>105</v>
      </c>
      <c r="B11" s="84">
        <v>4611</v>
      </c>
      <c r="C11" s="84">
        <v>4281</v>
      </c>
      <c r="D11" s="84">
        <v>871</v>
      </c>
      <c r="E11" s="2">
        <f>SUM(B11:D11)</f>
        <v>9763</v>
      </c>
      <c r="F11" s="16"/>
    </row>
    <row r="12" spans="1:6" ht="9" customHeight="1">
      <c r="A12" s="148"/>
      <c r="B12" s="2"/>
      <c r="C12" s="2"/>
      <c r="D12" s="2"/>
      <c r="E12" s="2"/>
      <c r="F12" s="16"/>
    </row>
    <row r="13" spans="1:6" ht="15" customHeight="1">
      <c r="A13" s="148" t="s">
        <v>106</v>
      </c>
      <c r="B13" s="84">
        <v>1738</v>
      </c>
      <c r="C13" s="84">
        <v>1076</v>
      </c>
      <c r="D13" s="84">
        <v>855</v>
      </c>
      <c r="E13" s="2">
        <f>SUM(B13:D13)</f>
        <v>3669</v>
      </c>
      <c r="F13" s="16"/>
    </row>
    <row r="14" spans="1:6" ht="9" customHeight="1">
      <c r="A14" s="148"/>
      <c r="B14" s="2"/>
      <c r="C14" s="2"/>
      <c r="D14" s="2"/>
      <c r="E14" s="2"/>
      <c r="F14" s="16"/>
    </row>
    <row r="15" spans="1:6" ht="15" customHeight="1">
      <c r="A15" s="148" t="s">
        <v>107</v>
      </c>
      <c r="B15" s="84">
        <v>22</v>
      </c>
      <c r="C15" s="84">
        <v>97</v>
      </c>
      <c r="D15" s="84">
        <v>14</v>
      </c>
      <c r="E15" s="2">
        <f>SUM(B15:D15)</f>
        <v>133</v>
      </c>
      <c r="F15" s="16"/>
    </row>
    <row r="16" spans="1:6" ht="9" customHeight="1">
      <c r="A16" s="148"/>
      <c r="B16" s="2"/>
      <c r="C16" s="2"/>
      <c r="D16" s="2"/>
      <c r="E16" s="2"/>
      <c r="F16" s="16"/>
    </row>
    <row r="17" spans="1:6" ht="15" customHeight="1">
      <c r="A17" s="148" t="s">
        <v>108</v>
      </c>
      <c r="B17" s="84">
        <v>1811</v>
      </c>
      <c r="C17" s="84">
        <v>103</v>
      </c>
      <c r="D17" s="84">
        <v>120</v>
      </c>
      <c r="E17" s="2">
        <f>SUM(B17:D17)</f>
        <v>2034</v>
      </c>
      <c r="F17" s="16"/>
    </row>
    <row r="18" spans="1:6" ht="9" customHeight="1">
      <c r="A18" s="148"/>
      <c r="B18" s="2"/>
      <c r="C18" s="2"/>
      <c r="D18" s="2"/>
      <c r="E18" s="2"/>
      <c r="F18" s="16"/>
    </row>
    <row r="19" spans="1:6" ht="15" customHeight="1">
      <c r="A19" s="148" t="s">
        <v>109</v>
      </c>
      <c r="B19" s="109">
        <v>734</v>
      </c>
      <c r="C19" s="84">
        <v>452</v>
      </c>
      <c r="D19" s="84">
        <v>137</v>
      </c>
      <c r="E19" s="2">
        <f>SUM(B19:D19)</f>
        <v>1323</v>
      </c>
      <c r="F19" s="16"/>
    </row>
    <row r="20" spans="1:6" ht="9" customHeight="1">
      <c r="A20" s="148"/>
      <c r="B20" s="2"/>
      <c r="C20" s="2"/>
      <c r="D20" s="2"/>
      <c r="E20" s="2"/>
      <c r="F20" s="16"/>
    </row>
    <row r="21" spans="1:6" ht="15" customHeight="1">
      <c r="A21" s="148" t="s">
        <v>110</v>
      </c>
      <c r="B21" s="84">
        <v>89</v>
      </c>
      <c r="C21" s="84">
        <v>502</v>
      </c>
      <c r="D21" s="84">
        <v>20</v>
      </c>
      <c r="E21" s="2">
        <f>SUM(B21:D21)</f>
        <v>611</v>
      </c>
      <c r="F21" s="16"/>
    </row>
    <row r="22" spans="1:6" ht="9" customHeight="1">
      <c r="A22" s="148"/>
      <c r="B22" s="2"/>
      <c r="C22" s="2"/>
      <c r="D22" s="2"/>
      <c r="E22" s="2"/>
      <c r="F22" s="16"/>
    </row>
    <row r="23" spans="1:6" ht="17.25" customHeight="1">
      <c r="A23" s="148" t="s">
        <v>111</v>
      </c>
      <c r="B23" s="84">
        <v>1</v>
      </c>
      <c r="C23" s="84">
        <v>1287</v>
      </c>
      <c r="D23" s="84">
        <v>38</v>
      </c>
      <c r="E23" s="2">
        <f>SUM(B23:D23)</f>
        <v>1326</v>
      </c>
      <c r="F23" s="16"/>
    </row>
    <row r="24" spans="1:6" ht="9.75" customHeight="1">
      <c r="A24" s="148"/>
      <c r="B24" s="2"/>
      <c r="C24" s="2"/>
      <c r="D24" s="2"/>
      <c r="E24" s="2"/>
      <c r="F24" s="16"/>
    </row>
    <row r="25" spans="1:6" ht="17.25" customHeight="1">
      <c r="A25" s="148" t="s">
        <v>245</v>
      </c>
      <c r="B25" s="2">
        <v>119</v>
      </c>
      <c r="C25" s="2">
        <v>0</v>
      </c>
      <c r="D25" s="2">
        <v>28</v>
      </c>
      <c r="E25" s="2">
        <f>SUM(B25:D25)</f>
        <v>147</v>
      </c>
      <c r="F25" s="16"/>
    </row>
    <row r="26" spans="1:6" ht="9.75" customHeight="1">
      <c r="A26" s="148"/>
      <c r="B26" s="2"/>
      <c r="C26" s="2"/>
      <c r="D26" s="2"/>
      <c r="E26" s="2"/>
      <c r="F26" s="16"/>
    </row>
    <row r="27" spans="1:6" ht="13.5" customHeight="1">
      <c r="A27" s="148" t="s">
        <v>112</v>
      </c>
      <c r="B27" s="84">
        <v>693</v>
      </c>
      <c r="C27" s="84">
        <v>404</v>
      </c>
      <c r="D27" s="84">
        <v>70</v>
      </c>
      <c r="E27" s="2">
        <f>SUM(B27:D27)</f>
        <v>1167</v>
      </c>
      <c r="F27" s="16"/>
    </row>
    <row r="28" spans="1:6" ht="9" customHeight="1">
      <c r="A28" s="148"/>
      <c r="B28" s="2"/>
      <c r="C28" s="2"/>
      <c r="D28" s="2"/>
      <c r="E28" s="2"/>
      <c r="F28" s="16"/>
    </row>
    <row r="29" spans="1:6" ht="15.75" customHeight="1" thickBot="1">
      <c r="A29" s="150" t="s">
        <v>8</v>
      </c>
      <c r="B29" s="47">
        <f>SUM(B5:B27)</f>
        <v>16271</v>
      </c>
      <c r="C29" s="47">
        <f>SUM(C5:C27)</f>
        <v>8580</v>
      </c>
      <c r="D29" s="47">
        <f>SUM(D5:D27)</f>
        <v>3014</v>
      </c>
      <c r="E29" s="47">
        <f>SUM(E5:E27)</f>
        <v>27865</v>
      </c>
      <c r="F29" s="16"/>
    </row>
    <row r="30" spans="1:6" s="151" customFormat="1" ht="12.75">
      <c r="A30" s="219" t="s">
        <v>283</v>
      </c>
      <c r="B30" s="51"/>
      <c r="C30" s="51"/>
      <c r="D30" s="51"/>
      <c r="E30" s="51"/>
      <c r="F30" s="52"/>
    </row>
    <row r="31" spans="1:6" ht="18">
      <c r="A31" s="16"/>
      <c r="B31" s="16"/>
      <c r="C31" s="16"/>
      <c r="D31" s="16"/>
      <c r="E31" s="16"/>
      <c r="F31" s="16"/>
    </row>
    <row r="33" spans="2:5" ht="18">
      <c r="B33" s="151"/>
      <c r="C33" s="151"/>
      <c r="D33" s="151"/>
      <c r="E33" s="151"/>
    </row>
  </sheetData>
  <sheetProtection/>
  <mergeCells count="3">
    <mergeCell ref="A1:E1"/>
    <mergeCell ref="A2:A3"/>
    <mergeCell ref="B2:E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zoomScaleSheetLayoutView="100" zoomScalePageLayoutView="0" workbookViewId="0" topLeftCell="A1">
      <selection activeCell="J29" sqref="J29"/>
    </sheetView>
  </sheetViews>
  <sheetFormatPr defaultColWidth="11.421875" defaultRowHeight="15"/>
  <cols>
    <col min="1" max="1" width="34.421875" style="147" customWidth="1"/>
    <col min="2" max="16384" width="11.421875" style="147" customWidth="1"/>
  </cols>
  <sheetData>
    <row r="1" spans="1:6" ht="36.75" customHeight="1" thickBot="1">
      <c r="A1" s="392" t="s">
        <v>282</v>
      </c>
      <c r="B1" s="392"/>
      <c r="C1" s="392"/>
      <c r="D1" s="392"/>
      <c r="E1" s="392"/>
      <c r="F1" s="16"/>
    </row>
    <row r="2" spans="1:6" ht="16.5" customHeight="1" thickBot="1">
      <c r="A2" s="387" t="s">
        <v>140</v>
      </c>
      <c r="B2" s="389" t="s">
        <v>1</v>
      </c>
      <c r="C2" s="389"/>
      <c r="D2" s="389"/>
      <c r="E2" s="389"/>
      <c r="F2" s="16"/>
    </row>
    <row r="3" spans="1:6" ht="13.5" customHeight="1" thickBot="1">
      <c r="A3" s="388"/>
      <c r="B3" s="46" t="s">
        <v>2</v>
      </c>
      <c r="C3" s="46" t="s">
        <v>3</v>
      </c>
      <c r="D3" s="46" t="s">
        <v>4</v>
      </c>
      <c r="E3" s="46" t="s">
        <v>8</v>
      </c>
      <c r="F3" s="16"/>
    </row>
    <row r="4" spans="1:6" ht="15.75" customHeight="1">
      <c r="A4" s="15" t="s">
        <v>141</v>
      </c>
      <c r="B4" s="2">
        <v>2</v>
      </c>
      <c r="C4" s="2">
        <v>0</v>
      </c>
      <c r="D4" s="2">
        <v>0</v>
      </c>
      <c r="E4" s="2">
        <f>SUM(B4:D4)</f>
        <v>2</v>
      </c>
      <c r="F4" s="16"/>
    </row>
    <row r="5" spans="1:6" ht="15.75" customHeight="1">
      <c r="A5" s="15" t="s">
        <v>142</v>
      </c>
      <c r="B5" s="2">
        <v>1</v>
      </c>
      <c r="C5" s="2">
        <v>0</v>
      </c>
      <c r="D5" s="2">
        <v>0</v>
      </c>
      <c r="E5" s="2">
        <f aca="true" t="shared" si="0" ref="E5:E42">SUM(B5:D5)</f>
        <v>1</v>
      </c>
      <c r="F5" s="16"/>
    </row>
    <row r="6" spans="1:6" ht="15.75" customHeight="1">
      <c r="A6" s="15" t="s">
        <v>143</v>
      </c>
      <c r="B6" s="2">
        <v>0</v>
      </c>
      <c r="C6" s="2">
        <v>1</v>
      </c>
      <c r="D6" s="2">
        <v>0</v>
      </c>
      <c r="E6" s="2">
        <f t="shared" si="0"/>
        <v>1</v>
      </c>
      <c r="F6" s="16"/>
    </row>
    <row r="7" spans="1:6" ht="15.75" customHeight="1">
      <c r="A7" s="15" t="s">
        <v>142</v>
      </c>
      <c r="B7" s="2">
        <v>0</v>
      </c>
      <c r="C7" s="2">
        <v>0</v>
      </c>
      <c r="D7" s="2">
        <v>0</v>
      </c>
      <c r="E7" s="2">
        <f t="shared" si="0"/>
        <v>0</v>
      </c>
      <c r="F7" s="16"/>
    </row>
    <row r="8" spans="1:6" ht="15.75" customHeight="1">
      <c r="A8" s="15" t="s">
        <v>218</v>
      </c>
      <c r="B8" s="2">
        <v>0</v>
      </c>
      <c r="C8" s="2">
        <v>0</v>
      </c>
      <c r="D8" s="2">
        <v>0</v>
      </c>
      <c r="E8" s="2">
        <f t="shared" si="0"/>
        <v>0</v>
      </c>
      <c r="F8" s="16"/>
    </row>
    <row r="9" spans="1:6" ht="15.75" customHeight="1">
      <c r="A9" s="15" t="s">
        <v>144</v>
      </c>
      <c r="B9" s="2">
        <v>1</v>
      </c>
      <c r="C9" s="2">
        <v>1</v>
      </c>
      <c r="D9" s="2">
        <v>0</v>
      </c>
      <c r="E9" s="2">
        <f t="shared" si="0"/>
        <v>2</v>
      </c>
      <c r="F9" s="16"/>
    </row>
    <row r="10" spans="1:6" ht="15.75" customHeight="1">
      <c r="A10" s="15" t="s">
        <v>145</v>
      </c>
      <c r="B10" s="2">
        <v>2</v>
      </c>
      <c r="C10" s="2">
        <v>3</v>
      </c>
      <c r="D10" s="2">
        <v>3</v>
      </c>
      <c r="E10" s="2">
        <f t="shared" si="0"/>
        <v>8</v>
      </c>
      <c r="F10" s="16"/>
    </row>
    <row r="11" spans="1:6" ht="15.75" customHeight="1">
      <c r="A11" s="15" t="s">
        <v>146</v>
      </c>
      <c r="B11" s="2">
        <v>3</v>
      </c>
      <c r="C11" s="2">
        <v>0</v>
      </c>
      <c r="D11" s="2">
        <v>0</v>
      </c>
      <c r="E11" s="2">
        <f t="shared" si="0"/>
        <v>3</v>
      </c>
      <c r="F11" s="16"/>
    </row>
    <row r="12" spans="1:6" ht="15.75" customHeight="1">
      <c r="A12" s="220" t="s">
        <v>233</v>
      </c>
      <c r="B12" s="2">
        <v>6205</v>
      </c>
      <c r="C12" s="2">
        <v>5952</v>
      </c>
      <c r="D12" s="2">
        <v>1228</v>
      </c>
      <c r="E12" s="2">
        <f t="shared" si="0"/>
        <v>13385</v>
      </c>
      <c r="F12" s="16"/>
    </row>
    <row r="13" spans="1:6" ht="15.75" customHeight="1">
      <c r="A13" s="15" t="s">
        <v>147</v>
      </c>
      <c r="B13" s="2">
        <v>0</v>
      </c>
      <c r="C13" s="2">
        <v>0</v>
      </c>
      <c r="D13" s="2">
        <v>0</v>
      </c>
      <c r="E13" s="2">
        <f t="shared" si="0"/>
        <v>0</v>
      </c>
      <c r="F13" s="16"/>
    </row>
    <row r="14" spans="1:6" ht="15.75" customHeight="1">
      <c r="A14" s="15" t="s">
        <v>148</v>
      </c>
      <c r="B14" s="2">
        <v>9</v>
      </c>
      <c r="C14" s="2">
        <v>13</v>
      </c>
      <c r="D14" s="2">
        <v>0</v>
      </c>
      <c r="E14" s="2">
        <f t="shared" si="0"/>
        <v>22</v>
      </c>
      <c r="F14" s="16"/>
    </row>
    <row r="15" spans="1:6" ht="15.75" customHeight="1">
      <c r="A15" s="15" t="s">
        <v>149</v>
      </c>
      <c r="B15" s="2">
        <v>88</v>
      </c>
      <c r="C15" s="2">
        <v>69</v>
      </c>
      <c r="D15" s="2">
        <v>7</v>
      </c>
      <c r="E15" s="2">
        <f t="shared" si="0"/>
        <v>164</v>
      </c>
      <c r="F15" s="16"/>
    </row>
    <row r="16" spans="1:6" ht="15.75" customHeight="1">
      <c r="A16" s="15" t="s">
        <v>150</v>
      </c>
      <c r="B16" s="2">
        <v>70</v>
      </c>
      <c r="C16" s="2">
        <v>73</v>
      </c>
      <c r="D16" s="2">
        <v>3</v>
      </c>
      <c r="E16" s="2">
        <f t="shared" si="0"/>
        <v>146</v>
      </c>
      <c r="F16" s="16"/>
    </row>
    <row r="17" spans="1:6" ht="15.75" customHeight="1">
      <c r="A17" s="15" t="s">
        <v>151</v>
      </c>
      <c r="B17" s="2">
        <v>5</v>
      </c>
      <c r="C17" s="2">
        <v>1</v>
      </c>
      <c r="D17" s="2">
        <v>0</v>
      </c>
      <c r="E17" s="2">
        <f t="shared" si="0"/>
        <v>6</v>
      </c>
      <c r="F17" s="16"/>
    </row>
    <row r="18" spans="1:6" ht="15.75" customHeight="1">
      <c r="A18" s="15" t="s">
        <v>152</v>
      </c>
      <c r="B18" s="2">
        <v>1505</v>
      </c>
      <c r="C18" s="2">
        <v>2200</v>
      </c>
      <c r="D18" s="2">
        <v>1631</v>
      </c>
      <c r="E18" s="2">
        <f t="shared" si="0"/>
        <v>5336</v>
      </c>
      <c r="F18" s="16"/>
    </row>
    <row r="19" spans="1:6" ht="15.75" customHeight="1">
      <c r="A19" s="15" t="s">
        <v>153</v>
      </c>
      <c r="B19" s="2">
        <v>7</v>
      </c>
      <c r="C19" s="2">
        <v>18</v>
      </c>
      <c r="D19" s="2">
        <v>1</v>
      </c>
      <c r="E19" s="2">
        <f t="shared" si="0"/>
        <v>26</v>
      </c>
      <c r="F19" s="16"/>
    </row>
    <row r="20" spans="1:6" ht="15.75" customHeight="1">
      <c r="A20" s="15" t="s">
        <v>154</v>
      </c>
      <c r="B20" s="2">
        <v>117</v>
      </c>
      <c r="C20" s="2">
        <v>71</v>
      </c>
      <c r="D20" s="2">
        <v>11</v>
      </c>
      <c r="E20" s="2">
        <f t="shared" si="0"/>
        <v>199</v>
      </c>
      <c r="F20" s="16"/>
    </row>
    <row r="21" spans="1:6" ht="15.75" customHeight="1">
      <c r="A21" s="15" t="s">
        <v>155</v>
      </c>
      <c r="B21" s="2">
        <v>0</v>
      </c>
      <c r="C21" s="2">
        <v>2</v>
      </c>
      <c r="D21" s="2">
        <v>0</v>
      </c>
      <c r="E21" s="2">
        <f t="shared" si="0"/>
        <v>2</v>
      </c>
      <c r="F21" s="16"/>
    </row>
    <row r="22" spans="1:6" ht="15.75" customHeight="1">
      <c r="A22" s="15" t="s">
        <v>156</v>
      </c>
      <c r="B22" s="2">
        <v>0</v>
      </c>
      <c r="C22" s="2">
        <v>0</v>
      </c>
      <c r="D22" s="2">
        <v>0</v>
      </c>
      <c r="E22" s="2">
        <f t="shared" si="0"/>
        <v>0</v>
      </c>
      <c r="F22" s="16"/>
    </row>
    <row r="23" spans="1:6" ht="15.75" customHeight="1">
      <c r="A23" s="15" t="s">
        <v>157</v>
      </c>
      <c r="B23" s="2">
        <v>18</v>
      </c>
      <c r="C23" s="2">
        <v>10</v>
      </c>
      <c r="D23" s="2">
        <v>2</v>
      </c>
      <c r="E23" s="2">
        <f t="shared" si="0"/>
        <v>30</v>
      </c>
      <c r="F23" s="16"/>
    </row>
    <row r="24" spans="1:6" ht="15.75" customHeight="1">
      <c r="A24" s="15" t="s">
        <v>158</v>
      </c>
      <c r="B24" s="2">
        <v>28</v>
      </c>
      <c r="C24" s="2">
        <v>46</v>
      </c>
      <c r="D24" s="2">
        <v>11</v>
      </c>
      <c r="E24" s="2">
        <f t="shared" si="0"/>
        <v>85</v>
      </c>
      <c r="F24" s="16"/>
    </row>
    <row r="25" spans="1:6" ht="15.75" customHeight="1">
      <c r="A25" s="15" t="s">
        <v>159</v>
      </c>
      <c r="B25" s="2">
        <v>13</v>
      </c>
      <c r="C25" s="2">
        <v>24</v>
      </c>
      <c r="D25" s="2">
        <v>4</v>
      </c>
      <c r="E25" s="2">
        <f t="shared" si="0"/>
        <v>41</v>
      </c>
      <c r="F25" s="16"/>
    </row>
    <row r="26" spans="1:6" ht="15.75" customHeight="1">
      <c r="A26" s="15" t="s">
        <v>206</v>
      </c>
      <c r="B26" s="2">
        <v>6</v>
      </c>
      <c r="C26" s="2">
        <v>3</v>
      </c>
      <c r="D26" s="2">
        <v>0</v>
      </c>
      <c r="E26" s="2">
        <f t="shared" si="0"/>
        <v>9</v>
      </c>
      <c r="F26" s="16"/>
    </row>
    <row r="27" spans="1:6" ht="15.75" customHeight="1">
      <c r="A27" s="15" t="s">
        <v>160</v>
      </c>
      <c r="B27" s="2">
        <v>1</v>
      </c>
      <c r="C27" s="2">
        <v>2</v>
      </c>
      <c r="D27" s="2">
        <v>2</v>
      </c>
      <c r="E27" s="2">
        <f t="shared" si="0"/>
        <v>5</v>
      </c>
      <c r="F27" s="16"/>
    </row>
    <row r="28" spans="1:6" ht="15.75" customHeight="1">
      <c r="A28" s="15" t="s">
        <v>207</v>
      </c>
      <c r="B28" s="2">
        <v>0</v>
      </c>
      <c r="C28" s="2">
        <v>1</v>
      </c>
      <c r="D28" s="2">
        <v>0</v>
      </c>
      <c r="E28" s="2">
        <f t="shared" si="0"/>
        <v>1</v>
      </c>
      <c r="F28" s="16"/>
    </row>
    <row r="29" spans="1:6" ht="15.75" customHeight="1">
      <c r="A29" s="15" t="s">
        <v>161</v>
      </c>
      <c r="B29" s="2">
        <v>1</v>
      </c>
      <c r="C29" s="2">
        <v>0</v>
      </c>
      <c r="D29" s="2">
        <v>0</v>
      </c>
      <c r="E29" s="2">
        <f t="shared" si="0"/>
        <v>1</v>
      </c>
      <c r="F29" s="16"/>
    </row>
    <row r="30" spans="1:5" s="16" customFormat="1" ht="15.75" customHeight="1">
      <c r="A30" s="15" t="s">
        <v>162</v>
      </c>
      <c r="B30" s="2">
        <v>1</v>
      </c>
      <c r="C30" s="2">
        <v>0</v>
      </c>
      <c r="D30" s="2">
        <v>0</v>
      </c>
      <c r="E30" s="2">
        <f t="shared" si="0"/>
        <v>1</v>
      </c>
    </row>
    <row r="31" spans="1:6" ht="15.75" customHeight="1">
      <c r="A31" s="15" t="s">
        <v>163</v>
      </c>
      <c r="B31" s="2">
        <v>0</v>
      </c>
      <c r="C31" s="2">
        <v>2</v>
      </c>
      <c r="D31" s="2">
        <v>0</v>
      </c>
      <c r="E31" s="2">
        <f t="shared" si="0"/>
        <v>2</v>
      </c>
      <c r="F31" s="16"/>
    </row>
    <row r="32" spans="1:6" ht="15.75" customHeight="1">
      <c r="A32" s="15" t="s">
        <v>164</v>
      </c>
      <c r="B32" s="2">
        <v>8</v>
      </c>
      <c r="C32" s="2">
        <v>8</v>
      </c>
      <c r="D32" s="2">
        <v>3</v>
      </c>
      <c r="E32" s="2">
        <f t="shared" si="0"/>
        <v>19</v>
      </c>
      <c r="F32" s="16"/>
    </row>
    <row r="33" spans="1:6" ht="15.75" customHeight="1">
      <c r="A33" s="15" t="s">
        <v>165</v>
      </c>
      <c r="B33" s="2">
        <v>21</v>
      </c>
      <c r="C33" s="2">
        <v>33</v>
      </c>
      <c r="D33" s="2">
        <v>2</v>
      </c>
      <c r="E33" s="2">
        <f t="shared" si="0"/>
        <v>56</v>
      </c>
      <c r="F33" s="16"/>
    </row>
    <row r="34" spans="1:6" ht="15.75" customHeight="1">
      <c r="A34" s="15" t="s">
        <v>226</v>
      </c>
      <c r="B34" s="2">
        <v>0</v>
      </c>
      <c r="C34" s="2">
        <v>1</v>
      </c>
      <c r="D34" s="2">
        <v>0</v>
      </c>
      <c r="E34" s="2">
        <f t="shared" si="0"/>
        <v>1</v>
      </c>
      <c r="F34" s="16"/>
    </row>
    <row r="35" spans="1:6" ht="15.75" customHeight="1">
      <c r="A35" s="15" t="s">
        <v>166</v>
      </c>
      <c r="B35" s="2">
        <v>3</v>
      </c>
      <c r="C35" s="2">
        <v>1</v>
      </c>
      <c r="D35" s="2">
        <v>0</v>
      </c>
      <c r="E35" s="2">
        <f t="shared" si="0"/>
        <v>4</v>
      </c>
      <c r="F35" s="16"/>
    </row>
    <row r="36" spans="1:6" ht="15.75" customHeight="1">
      <c r="A36" s="15" t="s">
        <v>227</v>
      </c>
      <c r="B36" s="2">
        <v>0</v>
      </c>
      <c r="C36" s="2">
        <v>0</v>
      </c>
      <c r="D36" s="2">
        <v>0</v>
      </c>
      <c r="E36" s="2">
        <f t="shared" si="0"/>
        <v>0</v>
      </c>
      <c r="F36" s="16"/>
    </row>
    <row r="37" spans="1:6" ht="15.75" customHeight="1">
      <c r="A37" s="221" t="s">
        <v>167</v>
      </c>
      <c r="B37" s="2">
        <v>4</v>
      </c>
      <c r="C37" s="2">
        <v>0</v>
      </c>
      <c r="D37" s="2">
        <v>0</v>
      </c>
      <c r="E37" s="2">
        <f t="shared" si="0"/>
        <v>4</v>
      </c>
      <c r="F37" s="16"/>
    </row>
    <row r="38" spans="1:6" ht="15.75" customHeight="1">
      <c r="A38" s="221" t="s">
        <v>234</v>
      </c>
      <c r="B38" s="2">
        <v>1</v>
      </c>
      <c r="C38" s="2">
        <v>0</v>
      </c>
      <c r="D38" s="2">
        <v>0</v>
      </c>
      <c r="E38" s="2">
        <f t="shared" si="0"/>
        <v>1</v>
      </c>
      <c r="F38" s="16"/>
    </row>
    <row r="39" spans="1:6" ht="15.75" customHeight="1">
      <c r="A39" s="221" t="s">
        <v>168</v>
      </c>
      <c r="B39" s="2">
        <v>1</v>
      </c>
      <c r="C39" s="2">
        <v>0</v>
      </c>
      <c r="D39" s="2">
        <v>0</v>
      </c>
      <c r="E39" s="2">
        <f t="shared" si="0"/>
        <v>1</v>
      </c>
      <c r="F39" s="16"/>
    </row>
    <row r="40" spans="1:6" ht="15.75" customHeight="1">
      <c r="A40" s="221" t="s">
        <v>302</v>
      </c>
      <c r="B40" s="2">
        <v>1</v>
      </c>
      <c r="C40" s="2">
        <v>0</v>
      </c>
      <c r="D40" s="2">
        <v>0</v>
      </c>
      <c r="E40" s="2">
        <f t="shared" si="0"/>
        <v>1</v>
      </c>
      <c r="F40" s="16"/>
    </row>
    <row r="41" spans="1:6" ht="15.75" customHeight="1">
      <c r="A41" s="222" t="s">
        <v>300</v>
      </c>
      <c r="B41" s="1">
        <v>18</v>
      </c>
      <c r="C41" s="1">
        <v>20</v>
      </c>
      <c r="D41" s="1">
        <v>48</v>
      </c>
      <c r="E41" s="1">
        <f t="shared" si="0"/>
        <v>86</v>
      </c>
      <c r="F41" s="16"/>
    </row>
    <row r="42" spans="1:6" ht="15.75" customHeight="1">
      <c r="A42" s="222" t="s">
        <v>243</v>
      </c>
      <c r="B42" s="1">
        <v>8131</v>
      </c>
      <c r="C42" s="1">
        <v>25</v>
      </c>
      <c r="D42" s="1">
        <v>58</v>
      </c>
      <c r="E42" s="1">
        <f t="shared" si="0"/>
        <v>8214</v>
      </c>
      <c r="F42" s="16"/>
    </row>
    <row r="43" spans="1:6" ht="13.5" customHeight="1" thickBot="1">
      <c r="A43" s="223" t="s">
        <v>8</v>
      </c>
      <c r="B43" s="224">
        <f>SUM(B4:B42)</f>
        <v>16271</v>
      </c>
      <c r="C43" s="224">
        <f>SUM(C4:C42)</f>
        <v>8580</v>
      </c>
      <c r="D43" s="224">
        <f>SUM(D4:D42)</f>
        <v>3014</v>
      </c>
      <c r="E43" s="224">
        <f>SUM(E4:E42)</f>
        <v>27865</v>
      </c>
      <c r="F43" s="16"/>
    </row>
    <row r="44" spans="1:6" s="151" customFormat="1" ht="13.5" thickTop="1">
      <c r="A44" s="225" t="s">
        <v>283</v>
      </c>
      <c r="B44" s="226"/>
      <c r="C44" s="226"/>
      <c r="D44" s="226"/>
      <c r="E44" s="227"/>
      <c r="F44" s="52"/>
    </row>
    <row r="45" spans="1:6" s="151" customFormat="1" ht="13.5">
      <c r="A45" s="228" t="s">
        <v>270</v>
      </c>
      <c r="B45" s="226"/>
      <c r="C45" s="226"/>
      <c r="D45" s="226"/>
      <c r="E45" s="227"/>
      <c r="F45" s="52"/>
    </row>
    <row r="46" spans="1:6" ht="18">
      <c r="A46" s="229"/>
      <c r="B46" s="230"/>
      <c r="C46" s="230"/>
      <c r="D46" s="230"/>
      <c r="E46" s="204"/>
      <c r="F46" s="16"/>
    </row>
    <row r="47" spans="1:6" ht="18">
      <c r="A47" s="229"/>
      <c r="B47" s="230"/>
      <c r="C47" s="230"/>
      <c r="D47" s="230"/>
      <c r="E47" s="204"/>
      <c r="F47" s="16"/>
    </row>
    <row r="48" spans="1:6" ht="18">
      <c r="A48" s="229"/>
      <c r="B48" s="230"/>
      <c r="C48" s="230"/>
      <c r="D48" s="230"/>
      <c r="E48" s="204"/>
      <c r="F48" s="16"/>
    </row>
    <row r="49" spans="1:6" ht="18.75" thickBot="1">
      <c r="A49" s="386" t="s">
        <v>284</v>
      </c>
      <c r="B49" s="386"/>
      <c r="C49" s="386"/>
      <c r="D49" s="386"/>
      <c r="E49" s="386"/>
      <c r="F49" s="16"/>
    </row>
    <row r="50" spans="1:6" ht="18.75" thickBot="1">
      <c r="A50" s="390" t="s">
        <v>252</v>
      </c>
      <c r="B50" s="389" t="s">
        <v>1</v>
      </c>
      <c r="C50" s="389"/>
      <c r="D50" s="389"/>
      <c r="E50" s="389"/>
      <c r="F50" s="16"/>
    </row>
    <row r="51" spans="1:6" ht="18.75" thickBot="1">
      <c r="A51" s="391"/>
      <c r="B51" s="46" t="s">
        <v>2</v>
      </c>
      <c r="C51" s="46" t="s">
        <v>3</v>
      </c>
      <c r="D51" s="46" t="s">
        <v>4</v>
      </c>
      <c r="E51" s="46" t="s">
        <v>8</v>
      </c>
      <c r="F51" s="16"/>
    </row>
    <row r="52" spans="1:6" ht="18">
      <c r="A52" s="231" t="s">
        <v>253</v>
      </c>
      <c r="B52" s="84">
        <v>2316</v>
      </c>
      <c r="C52" s="84">
        <v>534</v>
      </c>
      <c r="D52" s="84">
        <v>9</v>
      </c>
      <c r="E52" s="25">
        <f>SUM(B52:D52)</f>
        <v>2859</v>
      </c>
      <c r="F52" s="16"/>
    </row>
    <row r="53" spans="1:6" ht="18">
      <c r="A53" s="147" t="s">
        <v>254</v>
      </c>
      <c r="B53" s="84">
        <v>4811</v>
      </c>
      <c r="C53" s="84">
        <v>3647</v>
      </c>
      <c r="D53" s="84">
        <v>2842</v>
      </c>
      <c r="E53" s="25">
        <f>SUM(B53:D53)</f>
        <v>11300</v>
      </c>
      <c r="F53" s="16"/>
    </row>
    <row r="54" spans="1:6" ht="18">
      <c r="A54" s="231" t="s">
        <v>246</v>
      </c>
      <c r="B54" s="84">
        <v>0</v>
      </c>
      <c r="C54" s="84">
        <v>2397</v>
      </c>
      <c r="D54" s="84">
        <v>156</v>
      </c>
      <c r="E54" s="25">
        <f>SUM(B54:D54)</f>
        <v>2553</v>
      </c>
      <c r="F54" s="16"/>
    </row>
    <row r="55" spans="1:6" ht="18">
      <c r="A55" s="345" t="s">
        <v>303</v>
      </c>
      <c r="B55" s="84">
        <v>8372</v>
      </c>
      <c r="C55" s="84">
        <v>1991</v>
      </c>
      <c r="D55" s="84">
        <v>7</v>
      </c>
      <c r="E55" s="25">
        <f>SUM(B55:D55)</f>
        <v>10370</v>
      </c>
      <c r="F55" s="16"/>
    </row>
    <row r="56" spans="1:6" ht="18">
      <c r="A56" s="231" t="s">
        <v>251</v>
      </c>
      <c r="B56" s="84">
        <v>0</v>
      </c>
      <c r="C56" s="84">
        <v>3</v>
      </c>
      <c r="D56" s="84">
        <v>0</v>
      </c>
      <c r="E56" s="25">
        <f>SUM(B56:D56)</f>
        <v>3</v>
      </c>
      <c r="F56" s="16"/>
    </row>
    <row r="57" spans="1:6" ht="18">
      <c r="A57" s="231" t="s">
        <v>247</v>
      </c>
      <c r="B57" s="84">
        <v>772</v>
      </c>
      <c r="C57" s="84">
        <v>8</v>
      </c>
      <c r="D57" s="84">
        <v>0</v>
      </c>
      <c r="E57" s="25">
        <f>SUM(B57:D57)</f>
        <v>780</v>
      </c>
      <c r="F57" s="16"/>
    </row>
    <row r="58" spans="1:6" ht="18.75" thickBot="1">
      <c r="A58" s="232" t="s">
        <v>8</v>
      </c>
      <c r="B58" s="115">
        <f>SUM(B52:B57)</f>
        <v>16271</v>
      </c>
      <c r="C58" s="115">
        <f>SUM(C52:C57)</f>
        <v>8580</v>
      </c>
      <c r="D58" s="115">
        <f>SUM(D52:D57)</f>
        <v>3014</v>
      </c>
      <c r="E58" s="115">
        <f>SUM(E52:E57)</f>
        <v>27865</v>
      </c>
      <c r="F58" s="16"/>
    </row>
    <row r="59" spans="1:6" s="151" customFormat="1" ht="11.25" customHeight="1">
      <c r="A59" s="48" t="s">
        <v>283</v>
      </c>
      <c r="B59" s="233"/>
      <c r="C59" s="233"/>
      <c r="D59" s="233"/>
      <c r="E59" s="234"/>
      <c r="F59" s="52"/>
    </row>
    <row r="60" spans="1:6" ht="18">
      <c r="A60" s="16"/>
      <c r="B60" s="16"/>
      <c r="C60" s="16"/>
      <c r="D60" s="16"/>
      <c r="E60" s="16"/>
      <c r="F60" s="16"/>
    </row>
    <row r="61" spans="1:4" ht="18">
      <c r="A61" s="157"/>
      <c r="B61" s="1"/>
      <c r="C61" s="2"/>
      <c r="D61" s="2"/>
    </row>
    <row r="63" ht="18">
      <c r="A63" s="231"/>
    </row>
  </sheetData>
  <sheetProtection/>
  <mergeCells count="6">
    <mergeCell ref="A1:E1"/>
    <mergeCell ref="A2:A3"/>
    <mergeCell ref="B2:E2"/>
    <mergeCell ref="A49:E49"/>
    <mergeCell ref="A50:A51"/>
    <mergeCell ref="B50:E5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1"/>
  <sheetViews>
    <sheetView zoomScaleSheetLayoutView="80" zoomScalePageLayoutView="0" workbookViewId="0" topLeftCell="A1">
      <selection activeCell="C20" sqref="C20"/>
    </sheetView>
  </sheetViews>
  <sheetFormatPr defaultColWidth="11.421875" defaultRowHeight="15"/>
  <cols>
    <col min="1" max="1" width="40.28125" style="147" bestFit="1" customWidth="1"/>
    <col min="2" max="4" width="12.7109375" style="147" customWidth="1"/>
    <col min="5" max="5" width="16.28125" style="147" bestFit="1" customWidth="1"/>
    <col min="6" max="6" width="15.28125" style="147" bestFit="1" customWidth="1"/>
    <col min="7" max="7" width="15.8515625" style="147" bestFit="1" customWidth="1"/>
    <col min="8" max="8" width="16.8515625" style="147" customWidth="1"/>
    <col min="9" max="9" width="12.7109375" style="147" customWidth="1"/>
    <col min="10" max="16384" width="11.421875" style="147" customWidth="1"/>
  </cols>
  <sheetData>
    <row r="1" spans="1:10" ht="18.75" thickBot="1">
      <c r="A1" s="359" t="s">
        <v>281</v>
      </c>
      <c r="B1" s="359"/>
      <c r="C1" s="359"/>
      <c r="D1" s="359"/>
      <c r="E1" s="359"/>
      <c r="F1" s="359"/>
      <c r="G1" s="359"/>
      <c r="H1" s="359"/>
      <c r="I1" s="359"/>
      <c r="J1" s="16"/>
    </row>
    <row r="2" spans="1:10" ht="18.75" thickBot="1">
      <c r="A2" s="360" t="s">
        <v>173</v>
      </c>
      <c r="B2" s="361" t="s">
        <v>1</v>
      </c>
      <c r="C2" s="361"/>
      <c r="D2" s="361"/>
      <c r="E2" s="361"/>
      <c r="F2" s="361"/>
      <c r="G2" s="361"/>
      <c r="H2" s="361"/>
      <c r="I2" s="361"/>
      <c r="J2" s="16"/>
    </row>
    <row r="3" spans="1:10" ht="35.25" customHeight="1" thickBot="1">
      <c r="A3" s="361"/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303" t="s">
        <v>215</v>
      </c>
      <c r="I3" s="18" t="s">
        <v>8</v>
      </c>
      <c r="J3" s="16"/>
    </row>
    <row r="4" spans="1:10" ht="16.5" customHeight="1">
      <c r="A4" s="130" t="s">
        <v>174</v>
      </c>
      <c r="B4" s="97"/>
      <c r="C4" s="97"/>
      <c r="D4" s="97"/>
      <c r="E4" s="97"/>
      <c r="F4" s="97"/>
      <c r="G4" s="97"/>
      <c r="H4" s="97"/>
      <c r="I4" s="97"/>
      <c r="J4" s="16"/>
    </row>
    <row r="5" spans="1:10" ht="16.5" customHeight="1">
      <c r="A5" s="304" t="s">
        <v>175</v>
      </c>
      <c r="B5" s="44">
        <v>34</v>
      </c>
      <c r="C5" s="44">
        <v>23</v>
      </c>
      <c r="D5" s="21" t="s">
        <v>14</v>
      </c>
      <c r="E5" s="21" t="s">
        <v>14</v>
      </c>
      <c r="F5" s="21" t="s">
        <v>14</v>
      </c>
      <c r="G5" s="21" t="s">
        <v>14</v>
      </c>
      <c r="H5" s="21" t="s">
        <v>14</v>
      </c>
      <c r="I5" s="305">
        <f>SUM(B5:G5)</f>
        <v>57</v>
      </c>
      <c r="J5" s="16"/>
    </row>
    <row r="6" spans="1:11" ht="16.5" customHeight="1">
      <c r="A6" s="306" t="s">
        <v>176</v>
      </c>
      <c r="B6" s="307">
        <v>22</v>
      </c>
      <c r="C6" s="307">
        <v>17</v>
      </c>
      <c r="D6" s="307">
        <v>8</v>
      </c>
      <c r="E6" s="307">
        <v>2</v>
      </c>
      <c r="F6" s="307">
        <v>0</v>
      </c>
      <c r="G6" s="307">
        <v>0</v>
      </c>
      <c r="H6" s="39" t="s">
        <v>14</v>
      </c>
      <c r="I6" s="39">
        <f>SUM(B6:G6)</f>
        <v>49</v>
      </c>
      <c r="J6" s="16"/>
      <c r="K6" s="157"/>
    </row>
    <row r="7" spans="1:11" ht="16.5" customHeight="1">
      <c r="A7" s="97"/>
      <c r="B7" s="308"/>
      <c r="C7" s="308"/>
      <c r="D7" s="308"/>
      <c r="E7" s="308"/>
      <c r="F7" s="308"/>
      <c r="G7" s="308"/>
      <c r="H7" s="308"/>
      <c r="I7" s="21"/>
      <c r="J7" s="16"/>
      <c r="K7" s="157"/>
    </row>
    <row r="8" spans="1:10" ht="16.5" customHeight="1">
      <c r="A8" s="130" t="s">
        <v>177</v>
      </c>
      <c r="B8" s="308"/>
      <c r="C8" s="308"/>
      <c r="D8" s="308"/>
      <c r="E8" s="308"/>
      <c r="F8" s="308"/>
      <c r="G8" s="308"/>
      <c r="H8" s="308"/>
      <c r="I8" s="21"/>
      <c r="J8" s="16"/>
    </row>
    <row r="9" spans="1:10" ht="16.5" customHeight="1">
      <c r="A9" s="309" t="s">
        <v>178</v>
      </c>
      <c r="B9" s="308"/>
      <c r="C9" s="308"/>
      <c r="D9" s="308"/>
      <c r="E9" s="308"/>
      <c r="F9" s="308"/>
      <c r="G9" s="308"/>
      <c r="H9" s="308"/>
      <c r="I9" s="21"/>
      <c r="J9" s="16"/>
    </row>
    <row r="10" spans="1:10" ht="16.5" customHeight="1">
      <c r="A10" s="310" t="s">
        <v>202</v>
      </c>
      <c r="B10" s="308">
        <v>7</v>
      </c>
      <c r="C10" s="84">
        <v>15</v>
      </c>
      <c r="D10" s="84">
        <v>0</v>
      </c>
      <c r="E10" s="84">
        <v>0</v>
      </c>
      <c r="F10" s="84">
        <v>0</v>
      </c>
      <c r="G10" s="84">
        <v>0</v>
      </c>
      <c r="H10" s="84">
        <v>6</v>
      </c>
      <c r="I10" s="21">
        <f>SUM(B10:H10)</f>
        <v>28</v>
      </c>
      <c r="J10" s="16"/>
    </row>
    <row r="11" spans="1:13" ht="16.5" customHeight="1">
      <c r="A11" s="311" t="s">
        <v>203</v>
      </c>
      <c r="B11" s="307">
        <v>12</v>
      </c>
      <c r="C11" s="126">
        <v>22</v>
      </c>
      <c r="D11" s="126">
        <v>1</v>
      </c>
      <c r="E11" s="126">
        <v>0</v>
      </c>
      <c r="F11" s="126">
        <v>0</v>
      </c>
      <c r="G11" s="126">
        <v>0</v>
      </c>
      <c r="H11" s="126">
        <v>6</v>
      </c>
      <c r="I11" s="39">
        <f>SUM(B11:H11)</f>
        <v>41</v>
      </c>
      <c r="J11" s="16"/>
      <c r="L11" s="157"/>
      <c r="M11" s="157"/>
    </row>
    <row r="12" spans="1:10" ht="16.5" customHeight="1">
      <c r="A12" s="97"/>
      <c r="B12" s="308"/>
      <c r="C12" s="308"/>
      <c r="D12" s="308"/>
      <c r="E12" s="308"/>
      <c r="F12" s="308"/>
      <c r="G12" s="308"/>
      <c r="H12" s="308"/>
      <c r="I12" s="21"/>
      <c r="J12" s="16"/>
    </row>
    <row r="13" spans="1:11" ht="16.5" customHeight="1" thickBot="1">
      <c r="A13" s="312" t="s">
        <v>179</v>
      </c>
      <c r="B13" s="313">
        <v>2</v>
      </c>
      <c r="C13" s="314">
        <v>8</v>
      </c>
      <c r="D13" s="315" t="s">
        <v>14</v>
      </c>
      <c r="E13" s="315" t="s">
        <v>14</v>
      </c>
      <c r="F13" s="315" t="s">
        <v>14</v>
      </c>
      <c r="G13" s="315" t="s">
        <v>14</v>
      </c>
      <c r="H13" s="316">
        <v>5</v>
      </c>
      <c r="I13" s="315">
        <f>SUM(B13:H13)</f>
        <v>15</v>
      </c>
      <c r="J13" s="16"/>
      <c r="K13" s="157"/>
    </row>
    <row r="14" spans="1:10" s="151" customFormat="1" ht="15" customHeight="1">
      <c r="A14" s="48" t="s">
        <v>274</v>
      </c>
      <c r="B14" s="317"/>
      <c r="C14" s="317"/>
      <c r="D14" s="317"/>
      <c r="E14" s="317"/>
      <c r="F14" s="317"/>
      <c r="G14" s="317"/>
      <c r="H14" s="317"/>
      <c r="I14" s="318"/>
      <c r="J14" s="52"/>
    </row>
    <row r="15" spans="1:10" s="151" customFormat="1" ht="11.25" customHeight="1">
      <c r="A15" s="57" t="s">
        <v>261</v>
      </c>
      <c r="B15" s="319"/>
      <c r="C15" s="319"/>
      <c r="D15" s="319"/>
      <c r="E15" s="319"/>
      <c r="F15" s="319"/>
      <c r="G15" s="319"/>
      <c r="H15" s="319"/>
      <c r="I15" s="319"/>
      <c r="J15" s="52"/>
    </row>
    <row r="16" spans="1:10" ht="18">
      <c r="A16" s="16"/>
      <c r="B16" s="16"/>
      <c r="C16" s="16"/>
      <c r="D16" s="16"/>
      <c r="E16" s="16"/>
      <c r="F16" s="16"/>
      <c r="G16" s="16"/>
      <c r="H16" s="16"/>
      <c r="I16" s="16"/>
      <c r="J16" s="16"/>
    </row>
    <row r="17" spans="2:9" ht="18">
      <c r="B17" s="320"/>
      <c r="C17" s="320"/>
      <c r="D17" s="320"/>
      <c r="E17" s="320"/>
      <c r="F17" s="320"/>
      <c r="G17" s="320"/>
      <c r="H17" s="320"/>
      <c r="I17" s="320"/>
    </row>
    <row r="20" ht="18">
      <c r="J20" s="157"/>
    </row>
    <row r="21" ht="18">
      <c r="J21" s="157"/>
    </row>
  </sheetData>
  <sheetProtection/>
  <mergeCells count="3">
    <mergeCell ref="A1:I1"/>
    <mergeCell ref="A2:A3"/>
    <mergeCell ref="B2:I2"/>
  </mergeCells>
  <printOptions/>
  <pageMargins left="0.7" right="0.7" top="0.75" bottom="0.75" header="0.3" footer="0.3"/>
  <pageSetup horizontalDpi="600" verticalDpi="600" orientation="landscape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="70" zoomScaleNormal="70" zoomScaleSheetLayoutView="100" zoomScalePageLayoutView="0" workbookViewId="0" topLeftCell="A13">
      <selection activeCell="E34" sqref="E34"/>
    </sheetView>
  </sheetViews>
  <sheetFormatPr defaultColWidth="11.421875" defaultRowHeight="15"/>
  <cols>
    <col min="1" max="1" width="61.8515625" style="147" customWidth="1"/>
    <col min="2" max="2" width="80.7109375" style="147" customWidth="1"/>
    <col min="3" max="4" width="15.7109375" style="147" customWidth="1"/>
    <col min="5" max="5" width="14.140625" style="147" customWidth="1"/>
    <col min="6" max="6" width="17.140625" style="147" customWidth="1"/>
    <col min="7" max="7" width="17.00390625" style="147" customWidth="1"/>
    <col min="8" max="9" width="17.140625" style="147" customWidth="1"/>
    <col min="10" max="10" width="12.421875" style="147" customWidth="1"/>
    <col min="11" max="16384" width="11.421875" style="147" customWidth="1"/>
  </cols>
  <sheetData>
    <row r="1" spans="1:11" ht="20.25" customHeight="1" thickBot="1">
      <c r="A1" s="359" t="s">
        <v>280</v>
      </c>
      <c r="B1" s="359"/>
      <c r="C1" s="359"/>
      <c r="D1" s="359"/>
      <c r="E1" s="359"/>
      <c r="F1" s="359"/>
      <c r="G1" s="359"/>
      <c r="H1" s="359"/>
      <c r="I1" s="359"/>
      <c r="J1" s="359"/>
      <c r="K1" s="16"/>
    </row>
    <row r="2" spans="1:11" ht="18">
      <c r="A2" s="385" t="s">
        <v>180</v>
      </c>
      <c r="B2" s="385"/>
      <c r="C2" s="396" t="s">
        <v>181</v>
      </c>
      <c r="D2" s="385"/>
      <c r="E2" s="385"/>
      <c r="F2" s="385"/>
      <c r="G2" s="385"/>
      <c r="H2" s="385"/>
      <c r="I2" s="385"/>
      <c r="J2" s="385"/>
      <c r="K2" s="16"/>
    </row>
    <row r="3" spans="1:11" ht="36.75" thickBot="1">
      <c r="A3" s="235" t="s">
        <v>182</v>
      </c>
      <c r="B3" s="235" t="s">
        <v>183</v>
      </c>
      <c r="C3" s="236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258" t="s">
        <v>71</v>
      </c>
      <c r="J3" s="74" t="s">
        <v>8</v>
      </c>
      <c r="K3" s="16"/>
    </row>
    <row r="4" spans="1:11" ht="56.25" customHeight="1">
      <c r="A4" s="397" t="s">
        <v>248</v>
      </c>
      <c r="B4" s="259" t="s">
        <v>249</v>
      </c>
      <c r="C4" s="260">
        <v>34</v>
      </c>
      <c r="D4" s="261">
        <v>20</v>
      </c>
      <c r="E4" s="262" t="s">
        <v>14</v>
      </c>
      <c r="F4" s="262" t="s">
        <v>14</v>
      </c>
      <c r="G4" s="262" t="s">
        <v>14</v>
      </c>
      <c r="H4" s="262" t="s">
        <v>14</v>
      </c>
      <c r="I4" s="262" t="s">
        <v>14</v>
      </c>
      <c r="J4" s="263">
        <f>SUM(C4,,D4,E4,F4,G4,H4,I4)</f>
        <v>54</v>
      </c>
      <c r="K4" s="16"/>
    </row>
    <row r="5" spans="1:11" ht="39" customHeight="1">
      <c r="A5" s="398"/>
      <c r="B5" s="264" t="s">
        <v>250</v>
      </c>
      <c r="C5" s="265">
        <v>35</v>
      </c>
      <c r="D5" s="266">
        <v>20</v>
      </c>
      <c r="E5" s="44" t="s">
        <v>14</v>
      </c>
      <c r="F5" s="44" t="s">
        <v>14</v>
      </c>
      <c r="G5" s="44" t="s">
        <v>14</v>
      </c>
      <c r="H5" s="44" t="s">
        <v>14</v>
      </c>
      <c r="I5" s="44" t="s">
        <v>14</v>
      </c>
      <c r="J5" s="267">
        <f>SUM(C5,,D5,E5,F5,G5,H5,I5)</f>
        <v>55</v>
      </c>
      <c r="K5" s="16"/>
    </row>
    <row r="6" spans="1:11" ht="27" customHeight="1">
      <c r="A6" s="399"/>
      <c r="B6" s="268" t="s">
        <v>180</v>
      </c>
      <c r="C6" s="269">
        <f>IF(ISERROR(C4/C5*100),0,(C4/C5*100))</f>
        <v>97.14285714285714</v>
      </c>
      <c r="D6" s="270">
        <f>IF(ISERROR(D4/D5*100),0,(D4/D5*100))</f>
        <v>100</v>
      </c>
      <c r="E6" s="271" t="s">
        <v>14</v>
      </c>
      <c r="F6" s="271" t="s">
        <v>14</v>
      </c>
      <c r="G6" s="271" t="s">
        <v>14</v>
      </c>
      <c r="H6" s="271" t="s">
        <v>14</v>
      </c>
      <c r="I6" s="271" t="s">
        <v>14</v>
      </c>
      <c r="J6" s="272">
        <f>IF(ISERROR(J4/J5*100),0,(J4/J5*100))</f>
        <v>98.18181818181819</v>
      </c>
      <c r="K6" s="16"/>
    </row>
    <row r="7" spans="1:11" ht="17.25" customHeight="1">
      <c r="A7" s="237"/>
      <c r="B7" s="273"/>
      <c r="C7" s="274"/>
      <c r="D7" s="275"/>
      <c r="E7" s="275"/>
      <c r="F7" s="275"/>
      <c r="G7" s="275"/>
      <c r="H7" s="275"/>
      <c r="I7" s="275"/>
      <c r="J7" s="275"/>
      <c r="K7" s="16"/>
    </row>
    <row r="8" spans="1:10" s="16" customFormat="1" ht="34.5" customHeight="1">
      <c r="A8" s="400" t="s">
        <v>197</v>
      </c>
      <c r="B8" s="65" t="s">
        <v>198</v>
      </c>
      <c r="C8" s="276">
        <v>12</v>
      </c>
      <c r="D8" s="21">
        <v>22</v>
      </c>
      <c r="E8" s="21">
        <v>1</v>
      </c>
      <c r="F8" s="21">
        <v>0</v>
      </c>
      <c r="G8" s="21">
        <v>0</v>
      </c>
      <c r="H8" s="21">
        <v>0</v>
      </c>
      <c r="I8" s="21">
        <v>6</v>
      </c>
      <c r="J8" s="21">
        <f>SUM(C8,,D8,E8,F8,G8,H8,I8)</f>
        <v>41</v>
      </c>
    </row>
    <row r="9" spans="1:10" s="16" customFormat="1" ht="34.5" customHeight="1">
      <c r="A9" s="400"/>
      <c r="B9" s="65" t="s">
        <v>199</v>
      </c>
      <c r="C9" s="276">
        <v>2</v>
      </c>
      <c r="D9" s="277">
        <v>8</v>
      </c>
      <c r="E9" s="21">
        <v>0</v>
      </c>
      <c r="F9" s="21">
        <v>0</v>
      </c>
      <c r="G9" s="21">
        <v>0</v>
      </c>
      <c r="H9" s="21">
        <v>0</v>
      </c>
      <c r="I9" s="21">
        <v>5</v>
      </c>
      <c r="J9" s="21">
        <f>SUM(C9,,D9,E9,F9,G9,H9,I9)</f>
        <v>15</v>
      </c>
    </row>
    <row r="10" spans="1:10" s="16" customFormat="1" ht="27" customHeight="1">
      <c r="A10" s="400"/>
      <c r="B10" s="278" t="s">
        <v>180</v>
      </c>
      <c r="C10" s="279">
        <f>IF(ISERROR(C8/C9),0,(C8/C9))</f>
        <v>6</v>
      </c>
      <c r="D10" s="272">
        <f>IF(ISERROR(D8/D9),0,(D8/D9))</f>
        <v>2.75</v>
      </c>
      <c r="E10" s="272">
        <f>IF(ISERROR(E8/E9),0,(E8/E9))</f>
        <v>0</v>
      </c>
      <c r="F10" s="272">
        <v>0</v>
      </c>
      <c r="G10" s="272">
        <v>0</v>
      </c>
      <c r="H10" s="272">
        <v>0</v>
      </c>
      <c r="I10" s="272">
        <v>0</v>
      </c>
      <c r="J10" s="280">
        <f>IF(ISERROR(J8/J9),0,(J8/J9))</f>
        <v>2.7333333333333334</v>
      </c>
    </row>
    <row r="11" spans="1:10" s="16" customFormat="1" ht="27" customHeight="1">
      <c r="A11" s="393" t="s">
        <v>232</v>
      </c>
      <c r="B11" s="281"/>
      <c r="C11" s="282"/>
      <c r="D11" s="283"/>
      <c r="E11" s="282"/>
      <c r="F11" s="282"/>
      <c r="G11" s="282"/>
      <c r="H11" s="282"/>
      <c r="I11" s="282"/>
      <c r="J11" s="283"/>
    </row>
    <row r="12" spans="1:10" s="16" customFormat="1" ht="31.5" customHeight="1">
      <c r="A12" s="394"/>
      <c r="B12" s="284" t="s">
        <v>216</v>
      </c>
      <c r="C12" s="308">
        <v>7</v>
      </c>
      <c r="D12" s="84">
        <v>15</v>
      </c>
      <c r="E12" s="84">
        <v>0</v>
      </c>
      <c r="F12" s="285">
        <v>0</v>
      </c>
      <c r="G12" s="285">
        <v>0</v>
      </c>
      <c r="H12" s="285">
        <v>0</v>
      </c>
      <c r="I12" s="285">
        <v>6</v>
      </c>
      <c r="J12" s="285">
        <f>SUM(C12,,D12,E12,F12,G12,H12,I12)</f>
        <v>28</v>
      </c>
    </row>
    <row r="13" spans="1:10" s="16" customFormat="1" ht="33" customHeight="1">
      <c r="A13" s="394"/>
      <c r="B13" s="284" t="s">
        <v>213</v>
      </c>
      <c r="C13" s="305">
        <v>12</v>
      </c>
      <c r="D13" s="99">
        <v>22</v>
      </c>
      <c r="E13" s="99">
        <v>1</v>
      </c>
      <c r="F13" s="285">
        <v>0</v>
      </c>
      <c r="G13" s="285">
        <v>0</v>
      </c>
      <c r="H13" s="285">
        <v>0</v>
      </c>
      <c r="I13" s="285">
        <v>6</v>
      </c>
      <c r="J13" s="285">
        <f>SUM(C13,,D13,E13,F13,G13,H13,I13)</f>
        <v>41</v>
      </c>
    </row>
    <row r="14" spans="1:10" s="16" customFormat="1" ht="27" customHeight="1">
      <c r="A14" s="395"/>
      <c r="B14" s="278" t="s">
        <v>214</v>
      </c>
      <c r="C14" s="279">
        <f>IF(ISERROR(C12/C13*100),0,(C12/C13*100))</f>
        <v>58.333333333333336</v>
      </c>
      <c r="D14" s="272">
        <f>IF(ISERROR(D12/D13*100),0,(D12/D13*100))</f>
        <v>68.18181818181817</v>
      </c>
      <c r="E14" s="272">
        <v>0</v>
      </c>
      <c r="F14" s="272">
        <f>IF(ISERROR(F12/F13*100),0,(F12/F13*100))</f>
        <v>0</v>
      </c>
      <c r="G14" s="272">
        <f>IF(ISERROR(G12/G13*100),0,(G12/G13*100))</f>
        <v>0</v>
      </c>
      <c r="H14" s="272">
        <f>IF(ISERROR(H12/H13*100),0,(H12/H13*100))</f>
        <v>0</v>
      </c>
      <c r="I14" s="272">
        <f>IF(ISERROR(I12/I13*100),0,(I12/I13*100))</f>
        <v>100</v>
      </c>
      <c r="J14" s="272">
        <f>IF(ISERROR(J12/J13*100),0,(J12/J13*100))</f>
        <v>68.29268292682927</v>
      </c>
    </row>
    <row r="15" spans="1:11" ht="17.25" customHeight="1">
      <c r="A15" s="187"/>
      <c r="B15" s="284"/>
      <c r="C15" s="276"/>
      <c r="D15" s="44"/>
      <c r="E15" s="44"/>
      <c r="F15" s="44"/>
      <c r="G15" s="44"/>
      <c r="H15" s="44"/>
      <c r="I15" s="44"/>
      <c r="J15" s="44"/>
      <c r="K15" s="16"/>
    </row>
    <row r="16" spans="1:18" ht="27" customHeight="1">
      <c r="A16" s="400" t="s">
        <v>200</v>
      </c>
      <c r="B16" s="284" t="s">
        <v>184</v>
      </c>
      <c r="C16" s="247">
        <v>2301</v>
      </c>
      <c r="D16" s="2">
        <v>549</v>
      </c>
      <c r="E16" s="2">
        <v>211</v>
      </c>
      <c r="F16" s="21" t="s">
        <v>14</v>
      </c>
      <c r="G16" s="21" t="s">
        <v>14</v>
      </c>
      <c r="H16" s="21" t="s">
        <v>14</v>
      </c>
      <c r="I16" s="21" t="s">
        <v>14</v>
      </c>
      <c r="J16" s="2">
        <f>SUM(C16,,D16,E16,F16,G16,H16,I16)</f>
        <v>3061</v>
      </c>
      <c r="K16" s="16"/>
      <c r="R16" s="157"/>
    </row>
    <row r="17" spans="1:11" ht="27" customHeight="1">
      <c r="A17" s="400"/>
      <c r="B17" s="284" t="s">
        <v>185</v>
      </c>
      <c r="C17" s="247">
        <v>2380</v>
      </c>
      <c r="D17" s="2">
        <v>615</v>
      </c>
      <c r="E17" s="2">
        <v>231</v>
      </c>
      <c r="F17" s="21" t="s">
        <v>14</v>
      </c>
      <c r="G17" s="21" t="s">
        <v>14</v>
      </c>
      <c r="H17" s="21" t="s">
        <v>14</v>
      </c>
      <c r="I17" s="21" t="s">
        <v>14</v>
      </c>
      <c r="J17" s="2">
        <f>SUM(C17,,D17,E17,F17,G17,H17,I17)</f>
        <v>3226</v>
      </c>
      <c r="K17" s="16"/>
    </row>
    <row r="18" spans="1:11" ht="27" customHeight="1">
      <c r="A18" s="400"/>
      <c r="B18" s="281" t="s">
        <v>180</v>
      </c>
      <c r="C18" s="286">
        <f>IF(ISERROR(C16/C17*100),0,(C16/C17*100))</f>
        <v>96.68067226890756</v>
      </c>
      <c r="D18" s="79">
        <f>IF(ISERROR(D16/D17*100),0,(D16/D17*100))</f>
        <v>89.26829268292683</v>
      </c>
      <c r="E18" s="79">
        <f>IF(ISERROR(E16/E17*100),0,(E16/E17*100))</f>
        <v>91.34199134199135</v>
      </c>
      <c r="F18" s="287" t="s">
        <v>14</v>
      </c>
      <c r="G18" s="287" t="s">
        <v>14</v>
      </c>
      <c r="H18" s="287" t="s">
        <v>14</v>
      </c>
      <c r="I18" s="287" t="s">
        <v>14</v>
      </c>
      <c r="J18" s="79">
        <f>IF(ISERROR(J16/J17*100),0,(J16/J17*100))</f>
        <v>94.88530688158711</v>
      </c>
      <c r="K18" s="16"/>
    </row>
    <row r="19" spans="1:11" ht="18" customHeight="1">
      <c r="A19" s="251"/>
      <c r="B19" s="288"/>
      <c r="C19" s="274"/>
      <c r="D19" s="275"/>
      <c r="E19" s="275"/>
      <c r="F19" s="275"/>
      <c r="G19" s="275"/>
      <c r="H19" s="275"/>
      <c r="I19" s="275"/>
      <c r="J19" s="275"/>
      <c r="K19" s="16"/>
    </row>
    <row r="20" spans="1:11" ht="27" customHeight="1">
      <c r="A20" s="394" t="s">
        <v>201</v>
      </c>
      <c r="B20" s="289" t="s">
        <v>186</v>
      </c>
      <c r="C20" s="247">
        <v>73173</v>
      </c>
      <c r="D20" s="1">
        <v>15407</v>
      </c>
      <c r="E20" s="1">
        <v>38770</v>
      </c>
      <c r="F20" s="44" t="s">
        <v>14</v>
      </c>
      <c r="G20" s="44" t="s">
        <v>14</v>
      </c>
      <c r="H20" s="44" t="s">
        <v>14</v>
      </c>
      <c r="I20" s="44" t="s">
        <v>14</v>
      </c>
      <c r="J20" s="1">
        <f>SUM(C20,,D20,E20,F20,G20,H20,I20)</f>
        <v>127350</v>
      </c>
      <c r="K20" s="16"/>
    </row>
    <row r="21" spans="1:11" ht="27" customHeight="1">
      <c r="A21" s="394"/>
      <c r="B21" s="289" t="s">
        <v>187</v>
      </c>
      <c r="C21" s="247">
        <v>98550</v>
      </c>
      <c r="D21" s="1">
        <v>29200</v>
      </c>
      <c r="E21" s="1">
        <v>54750</v>
      </c>
      <c r="F21" s="44" t="s">
        <v>14</v>
      </c>
      <c r="G21" s="44" t="s">
        <v>14</v>
      </c>
      <c r="H21" s="44" t="s">
        <v>14</v>
      </c>
      <c r="I21" s="44" t="s">
        <v>14</v>
      </c>
      <c r="J21" s="1">
        <f>SUM(C21,,D21,E21,F21,G21,H21,I21)</f>
        <v>182500</v>
      </c>
      <c r="K21" s="16"/>
    </row>
    <row r="22" spans="1:11" ht="27" customHeight="1">
      <c r="A22" s="395"/>
      <c r="B22" s="290" t="s">
        <v>180</v>
      </c>
      <c r="C22" s="270">
        <f>IF(ISERROR(C20/C21*100),0,(C20/C21*100))</f>
        <v>74.2496194824962</v>
      </c>
      <c r="D22" s="272">
        <f>IF(ISERROR(D20/D21*100),0,(D20/D21*100))</f>
        <v>52.76369863013699</v>
      </c>
      <c r="E22" s="272">
        <f>IF(ISERROR(E20/E21*100),0,(E20/E21*100))</f>
        <v>70.81278538812785</v>
      </c>
      <c r="F22" s="271" t="s">
        <v>14</v>
      </c>
      <c r="G22" s="271" t="s">
        <v>14</v>
      </c>
      <c r="H22" s="271" t="s">
        <v>14</v>
      </c>
      <c r="I22" s="271" t="s">
        <v>14</v>
      </c>
      <c r="J22" s="272">
        <f>IF(ISERROR(J20/J21*100),0,(J20/J21*100))</f>
        <v>69.78082191780823</v>
      </c>
      <c r="K22" s="16"/>
    </row>
    <row r="23" spans="1:10" s="16" customFormat="1" ht="18">
      <c r="A23" s="251"/>
      <c r="B23" s="245"/>
      <c r="C23" s="275"/>
      <c r="D23" s="239"/>
      <c r="E23" s="239"/>
      <c r="F23" s="239"/>
      <c r="G23" s="239"/>
      <c r="H23" s="239"/>
      <c r="I23" s="239"/>
      <c r="J23" s="239"/>
    </row>
    <row r="24" spans="1:10" s="16" customFormat="1" ht="18">
      <c r="A24" s="394" t="s">
        <v>220</v>
      </c>
      <c r="B24" s="240" t="s">
        <v>193</v>
      </c>
      <c r="C24" s="191">
        <v>49009</v>
      </c>
      <c r="D24" s="1">
        <v>12309</v>
      </c>
      <c r="E24" s="1">
        <v>5889</v>
      </c>
      <c r="F24" s="1" t="s">
        <v>14</v>
      </c>
      <c r="G24" s="44" t="s">
        <v>14</v>
      </c>
      <c r="H24" s="44" t="s">
        <v>14</v>
      </c>
      <c r="I24" s="44" t="s">
        <v>14</v>
      </c>
      <c r="J24" s="1">
        <f>SUM(C24,,D24,E24,F24,G24,H24,I24)</f>
        <v>67207</v>
      </c>
    </row>
    <row r="25" spans="1:10" s="16" customFormat="1" ht="18">
      <c r="A25" s="394"/>
      <c r="B25" s="240" t="s">
        <v>194</v>
      </c>
      <c r="C25" s="191">
        <v>2372</v>
      </c>
      <c r="D25" s="1">
        <v>611</v>
      </c>
      <c r="E25" s="1">
        <v>231</v>
      </c>
      <c r="F25" s="1" t="s">
        <v>14</v>
      </c>
      <c r="G25" s="44" t="s">
        <v>14</v>
      </c>
      <c r="H25" s="44" t="s">
        <v>14</v>
      </c>
      <c r="I25" s="44" t="s">
        <v>14</v>
      </c>
      <c r="J25" s="1">
        <f>SUM(C25,,D25,E25,F25,G25,H25,I25)</f>
        <v>3214</v>
      </c>
    </row>
    <row r="26" spans="1:10" s="16" customFormat="1" ht="18">
      <c r="A26" s="394"/>
      <c r="B26" s="248" t="s">
        <v>180</v>
      </c>
      <c r="C26" s="280">
        <f>IF(ISERROR(C24/C25),0,(C24/C25))</f>
        <v>20.661467116357503</v>
      </c>
      <c r="D26" s="280">
        <f>IF(ISERROR(D24/D25),0,(D24/D25))</f>
        <v>20.145662847790508</v>
      </c>
      <c r="E26" s="280">
        <f>IF(ISERROR(E24/E25),0,(E24/E25))</f>
        <v>25.493506493506494</v>
      </c>
      <c r="F26" s="250" t="s">
        <v>14</v>
      </c>
      <c r="G26" s="291" t="s">
        <v>14</v>
      </c>
      <c r="H26" s="291" t="s">
        <v>14</v>
      </c>
      <c r="I26" s="291" t="s">
        <v>14</v>
      </c>
      <c r="J26" s="280">
        <f>IF(ISERROR(J24/J25),0,(J24/J25))</f>
        <v>20.91070317361543</v>
      </c>
    </row>
    <row r="27" spans="1:10" s="16" customFormat="1" ht="18">
      <c r="A27" s="34"/>
      <c r="B27" s="248"/>
      <c r="C27" s="44"/>
      <c r="D27" s="250"/>
      <c r="E27" s="250"/>
      <c r="F27" s="250"/>
      <c r="G27" s="44"/>
      <c r="H27" s="44"/>
      <c r="I27" s="44"/>
      <c r="J27" s="250"/>
    </row>
    <row r="28" spans="1:10" s="16" customFormat="1" ht="15" customHeight="1">
      <c r="A28" s="394" t="s">
        <v>221</v>
      </c>
      <c r="B28" s="240" t="s">
        <v>193</v>
      </c>
      <c r="C28" s="1">
        <v>1148</v>
      </c>
      <c r="D28" s="37">
        <v>26848</v>
      </c>
      <c r="E28" s="37">
        <v>0</v>
      </c>
      <c r="F28" s="37" t="s">
        <v>14</v>
      </c>
      <c r="G28" s="44" t="s">
        <v>14</v>
      </c>
      <c r="H28" s="44" t="s">
        <v>14</v>
      </c>
      <c r="I28" s="44" t="s">
        <v>14</v>
      </c>
      <c r="J28" s="1">
        <f>SUM(C28,,D28,E28,F28,G28,H28,I28)</f>
        <v>27996</v>
      </c>
    </row>
    <row r="29" spans="1:14" s="16" customFormat="1" ht="18">
      <c r="A29" s="394"/>
      <c r="B29" s="240" t="s">
        <v>194</v>
      </c>
      <c r="C29" s="1">
        <v>8</v>
      </c>
      <c r="D29" s="37">
        <v>4</v>
      </c>
      <c r="E29" s="37">
        <v>0</v>
      </c>
      <c r="F29" s="37" t="s">
        <v>14</v>
      </c>
      <c r="G29" s="44" t="s">
        <v>14</v>
      </c>
      <c r="H29" s="44" t="s">
        <v>14</v>
      </c>
      <c r="I29" s="44" t="s">
        <v>14</v>
      </c>
      <c r="J29" s="1">
        <f>SUM(C29,,D29,E29,F29,G29,H29,I29)</f>
        <v>12</v>
      </c>
      <c r="N29" s="257"/>
    </row>
    <row r="30" spans="1:10" s="16" customFormat="1" ht="18">
      <c r="A30" s="394"/>
      <c r="B30" s="248" t="s">
        <v>180</v>
      </c>
      <c r="C30" s="280">
        <f>IF(ISERROR(C28/C29),0,(C28/C29))</f>
        <v>143.5</v>
      </c>
      <c r="D30" s="280">
        <f>IF(ISERROR(D28/D29),0,(D28/D29))</f>
        <v>6712</v>
      </c>
      <c r="E30" s="280">
        <f>IF(ISERROR(E28/E29),0,(E28/E29))</f>
        <v>0</v>
      </c>
      <c r="F30" s="250" t="s">
        <v>14</v>
      </c>
      <c r="G30" s="291" t="s">
        <v>14</v>
      </c>
      <c r="H30" s="291" t="s">
        <v>14</v>
      </c>
      <c r="I30" s="291" t="s">
        <v>14</v>
      </c>
      <c r="J30" s="280">
        <f>IF(ISERROR(J28/J29),0,(J28/J29))</f>
        <v>2333</v>
      </c>
    </row>
    <row r="31" spans="1:10" s="16" customFormat="1" ht="18">
      <c r="A31" s="34"/>
      <c r="B31" s="248"/>
      <c r="C31" s="44"/>
      <c r="D31" s="250"/>
      <c r="E31" s="250"/>
      <c r="F31" s="250"/>
      <c r="G31" s="44"/>
      <c r="H31" s="44"/>
      <c r="I31" s="44"/>
      <c r="J31" s="250"/>
    </row>
    <row r="32" spans="1:10" s="16" customFormat="1" ht="18">
      <c r="A32" s="394" t="s">
        <v>219</v>
      </c>
      <c r="B32" s="240" t="s">
        <v>193</v>
      </c>
      <c r="C32" s="247">
        <f aca="true" t="shared" si="0" ref="C32:E33">C24+C28</f>
        <v>50157</v>
      </c>
      <c r="D32" s="37">
        <f t="shared" si="0"/>
        <v>39157</v>
      </c>
      <c r="E32" s="37">
        <f t="shared" si="0"/>
        <v>5889</v>
      </c>
      <c r="F32" s="37" t="s">
        <v>14</v>
      </c>
      <c r="G32" s="44" t="s">
        <v>14</v>
      </c>
      <c r="H32" s="44" t="s">
        <v>14</v>
      </c>
      <c r="I32" s="44" t="s">
        <v>14</v>
      </c>
      <c r="J32" s="1">
        <f>SUM(C32,,D32,E32,F32,G32,H32,I32)</f>
        <v>95203</v>
      </c>
    </row>
    <row r="33" spans="1:10" s="16" customFormat="1" ht="18">
      <c r="A33" s="394"/>
      <c r="B33" s="240" t="s">
        <v>194</v>
      </c>
      <c r="C33" s="247">
        <f t="shared" si="0"/>
        <v>2380</v>
      </c>
      <c r="D33" s="37">
        <f t="shared" si="0"/>
        <v>615</v>
      </c>
      <c r="E33" s="37">
        <f t="shared" si="0"/>
        <v>231</v>
      </c>
      <c r="F33" s="37" t="s">
        <v>14</v>
      </c>
      <c r="G33" s="44" t="s">
        <v>14</v>
      </c>
      <c r="H33" s="44" t="s">
        <v>14</v>
      </c>
      <c r="I33" s="44" t="s">
        <v>14</v>
      </c>
      <c r="J33" s="1">
        <f>SUM(C33,,D33,E33,F33,G33,H33,I33)</f>
        <v>3226</v>
      </c>
    </row>
    <row r="34" spans="1:15" s="16" customFormat="1" ht="18">
      <c r="A34" s="394"/>
      <c r="B34" s="248" t="s">
        <v>180</v>
      </c>
      <c r="C34" s="292">
        <f>IF(ISERROR(C32/C33),0,(C32/C33))</f>
        <v>21.07436974789916</v>
      </c>
      <c r="D34" s="272">
        <f>IF(ISERROR(D32/D33),0,(D32/D33))</f>
        <v>63.669918699186994</v>
      </c>
      <c r="E34" s="272">
        <f>IF(ISERROR(E32/E33),0,(E32/E33))</f>
        <v>25.493506493506494</v>
      </c>
      <c r="F34" s="244" t="s">
        <v>14</v>
      </c>
      <c r="G34" s="271" t="s">
        <v>14</v>
      </c>
      <c r="H34" s="271" t="s">
        <v>14</v>
      </c>
      <c r="I34" s="271" t="s">
        <v>14</v>
      </c>
      <c r="J34" s="272">
        <f>IF(ISERROR(J32/J33),0,(J32/J33))</f>
        <v>29.511159330440172</v>
      </c>
      <c r="O34" s="257"/>
    </row>
    <row r="35" spans="1:15" s="16" customFormat="1" ht="18">
      <c r="A35" s="251"/>
      <c r="B35" s="245"/>
      <c r="C35" s="44"/>
      <c r="D35" s="250"/>
      <c r="E35" s="250"/>
      <c r="F35" s="250"/>
      <c r="G35" s="44"/>
      <c r="H35" s="44"/>
      <c r="I35" s="44"/>
      <c r="J35" s="250"/>
      <c r="O35" s="257"/>
    </row>
    <row r="36" spans="1:11" ht="27" customHeight="1">
      <c r="A36" s="394" t="s">
        <v>188</v>
      </c>
      <c r="B36" s="240" t="s">
        <v>271</v>
      </c>
      <c r="C36" s="1">
        <v>81208</v>
      </c>
      <c r="D36" s="1">
        <v>69267</v>
      </c>
      <c r="E36" s="1">
        <v>32030</v>
      </c>
      <c r="F36" s="1">
        <v>22956</v>
      </c>
      <c r="G36" s="1">
        <v>13021</v>
      </c>
      <c r="H36" s="1">
        <v>13371</v>
      </c>
      <c r="I36" s="44" t="s">
        <v>14</v>
      </c>
      <c r="J36" s="1">
        <f>SUM(C36,,D36,E36,F36,G36,H36,I36)</f>
        <v>231853</v>
      </c>
      <c r="K36" s="16"/>
    </row>
    <row r="37" spans="1:11" ht="27" customHeight="1">
      <c r="A37" s="394"/>
      <c r="B37" s="240" t="s">
        <v>272</v>
      </c>
      <c r="C37" s="1">
        <v>17040</v>
      </c>
      <c r="D37" s="1">
        <v>8758</v>
      </c>
      <c r="E37" s="1">
        <v>5805</v>
      </c>
      <c r="F37" s="1">
        <v>2770</v>
      </c>
      <c r="G37" s="1">
        <v>2329</v>
      </c>
      <c r="H37" s="1">
        <v>2329</v>
      </c>
      <c r="I37" s="44" t="s">
        <v>14</v>
      </c>
      <c r="J37" s="1">
        <f>SUM(C37,,D37,E37,F37,G37,H37,I37)</f>
        <v>39031</v>
      </c>
      <c r="K37" s="16"/>
    </row>
    <row r="38" spans="1:11" ht="27" customHeight="1">
      <c r="A38" s="394"/>
      <c r="B38" s="248" t="s">
        <v>180</v>
      </c>
      <c r="C38" s="272">
        <f>IF(ISERROR(C36/C37),0,(C36/C37))</f>
        <v>4.765727699530516</v>
      </c>
      <c r="D38" s="272">
        <f aca="true" t="shared" si="1" ref="D38:J38">IF(ISERROR(D36/D37),0,(D36/D37))</f>
        <v>7.908997488010962</v>
      </c>
      <c r="E38" s="272">
        <f t="shared" si="1"/>
        <v>5.517657192075797</v>
      </c>
      <c r="F38" s="272">
        <f t="shared" si="1"/>
        <v>8.287364620938629</v>
      </c>
      <c r="G38" s="272">
        <f t="shared" si="1"/>
        <v>5.590811507084585</v>
      </c>
      <c r="H38" s="272">
        <f t="shared" si="1"/>
        <v>5.741090596822671</v>
      </c>
      <c r="I38" s="271" t="s">
        <v>14</v>
      </c>
      <c r="J38" s="272">
        <f t="shared" si="1"/>
        <v>5.940226999052036</v>
      </c>
      <c r="K38" s="16"/>
    </row>
    <row r="39" spans="1:10" s="16" customFormat="1" ht="18">
      <c r="A39" s="251"/>
      <c r="B39" s="245"/>
      <c r="C39" s="275"/>
      <c r="D39" s="239"/>
      <c r="E39" s="239"/>
      <c r="F39" s="239"/>
      <c r="G39" s="293"/>
      <c r="H39" s="293"/>
      <c r="I39" s="293"/>
      <c r="J39" s="294"/>
    </row>
    <row r="40" spans="1:14" s="16" customFormat="1" ht="25.5" customHeight="1">
      <c r="A40" s="394" t="s">
        <v>235</v>
      </c>
      <c r="B40" s="240" t="s">
        <v>195</v>
      </c>
      <c r="C40" s="1">
        <v>2027</v>
      </c>
      <c r="D40" s="1">
        <v>440</v>
      </c>
      <c r="E40" s="1">
        <v>579</v>
      </c>
      <c r="F40" s="1">
        <v>359</v>
      </c>
      <c r="G40" s="1">
        <v>176</v>
      </c>
      <c r="H40" s="1">
        <v>544</v>
      </c>
      <c r="I40" s="44" t="s">
        <v>14</v>
      </c>
      <c r="J40" s="1">
        <f>SUM(C40:H40)</f>
        <v>4125</v>
      </c>
      <c r="N40" s="257"/>
    </row>
    <row r="41" spans="1:10" s="16" customFormat="1" ht="25.5" customHeight="1">
      <c r="A41" s="394"/>
      <c r="B41" s="240" t="s">
        <v>196</v>
      </c>
      <c r="C41" s="1">
        <v>2113</v>
      </c>
      <c r="D41" s="1">
        <v>440</v>
      </c>
      <c r="E41" s="1">
        <v>621</v>
      </c>
      <c r="F41" s="1">
        <v>420</v>
      </c>
      <c r="G41" s="1">
        <v>210</v>
      </c>
      <c r="H41" s="1">
        <v>560</v>
      </c>
      <c r="I41" s="44" t="s">
        <v>14</v>
      </c>
      <c r="J41" s="1">
        <f>SUM(C41:H41)</f>
        <v>4364</v>
      </c>
    </row>
    <row r="42" spans="1:10" s="16" customFormat="1" ht="25.5" customHeight="1">
      <c r="A42" s="395"/>
      <c r="B42" s="242" t="s">
        <v>180</v>
      </c>
      <c r="C42" s="279">
        <f aca="true" t="shared" si="2" ref="C42:J42">IF(ISERROR(C40/C41*100),0,(C40/C41*100))</f>
        <v>95.929957406531</v>
      </c>
      <c r="D42" s="272">
        <f t="shared" si="2"/>
        <v>100</v>
      </c>
      <c r="E42" s="272">
        <f t="shared" si="2"/>
        <v>93.23671497584542</v>
      </c>
      <c r="F42" s="272">
        <f t="shared" si="2"/>
        <v>85.47619047619047</v>
      </c>
      <c r="G42" s="272">
        <f t="shared" si="2"/>
        <v>83.80952380952381</v>
      </c>
      <c r="H42" s="272">
        <f t="shared" si="2"/>
        <v>97.14285714285714</v>
      </c>
      <c r="I42" s="271" t="s">
        <v>14</v>
      </c>
      <c r="J42" s="272">
        <f t="shared" si="2"/>
        <v>94.52337305224565</v>
      </c>
    </row>
    <row r="43" spans="1:10" s="16" customFormat="1" ht="18">
      <c r="A43" s="34"/>
      <c r="B43" s="248"/>
      <c r="C43" s="44"/>
      <c r="D43" s="250"/>
      <c r="E43" s="250"/>
      <c r="F43" s="250"/>
      <c r="G43" s="295"/>
      <c r="H43" s="295"/>
      <c r="I43" s="295"/>
      <c r="J43" s="296"/>
    </row>
    <row r="44" spans="1:14" s="16" customFormat="1" ht="25.5" customHeight="1">
      <c r="A44" s="394" t="s">
        <v>237</v>
      </c>
      <c r="B44" s="240" t="s">
        <v>195</v>
      </c>
      <c r="C44" s="44">
        <v>1038</v>
      </c>
      <c r="D44" s="1">
        <v>44</v>
      </c>
      <c r="E44" s="1">
        <v>156</v>
      </c>
      <c r="F44" s="37" t="s">
        <v>14</v>
      </c>
      <c r="G44" s="37" t="s">
        <v>14</v>
      </c>
      <c r="H44" s="37" t="s">
        <v>14</v>
      </c>
      <c r="I44" s="44" t="s">
        <v>14</v>
      </c>
      <c r="J44" s="1">
        <f>SUM(C44:E44)</f>
        <v>1238</v>
      </c>
      <c r="N44" s="257"/>
    </row>
    <row r="45" spans="1:10" s="16" customFormat="1" ht="25.5" customHeight="1">
      <c r="A45" s="394"/>
      <c r="B45" s="240" t="s">
        <v>196</v>
      </c>
      <c r="C45" s="44">
        <v>1098</v>
      </c>
      <c r="D45" s="1">
        <v>44</v>
      </c>
      <c r="E45" s="1">
        <v>163</v>
      </c>
      <c r="F45" s="37" t="s">
        <v>14</v>
      </c>
      <c r="G45" s="37" t="s">
        <v>14</v>
      </c>
      <c r="H45" s="37" t="s">
        <v>14</v>
      </c>
      <c r="I45" s="44" t="s">
        <v>14</v>
      </c>
      <c r="J45" s="1">
        <f>SUM(C45:E45)</f>
        <v>1305</v>
      </c>
    </row>
    <row r="46" spans="1:10" s="16" customFormat="1" ht="25.5" customHeight="1">
      <c r="A46" s="395"/>
      <c r="B46" s="242" t="s">
        <v>180</v>
      </c>
      <c r="C46" s="279">
        <f>IF(ISERROR(C44/C45*100),0,(C44/C45*100))</f>
        <v>94.53551912568307</v>
      </c>
      <c r="D46" s="272">
        <f>IF(ISERROR(D44/D45*100),0,(D44/D45*100))</f>
        <v>100</v>
      </c>
      <c r="E46" s="272">
        <f>IF(ISERROR(E44/E45*100),0,(E44/E45*100))</f>
        <v>95.70552147239265</v>
      </c>
      <c r="F46" s="244" t="s">
        <v>14</v>
      </c>
      <c r="G46" s="244" t="s">
        <v>14</v>
      </c>
      <c r="H46" s="244" t="s">
        <v>14</v>
      </c>
      <c r="I46" s="271" t="s">
        <v>14</v>
      </c>
      <c r="J46" s="272">
        <f>IF(ISERROR(J44/J45*100),0,(J44/J45*100))</f>
        <v>94.86590038314176</v>
      </c>
    </row>
    <row r="47" spans="1:10" s="16" customFormat="1" ht="18">
      <c r="A47" s="34"/>
      <c r="B47" s="248"/>
      <c r="C47" s="297"/>
      <c r="D47" s="250"/>
      <c r="E47" s="250"/>
      <c r="F47" s="250"/>
      <c r="G47" s="295"/>
      <c r="H47" s="295"/>
      <c r="I47" s="295"/>
      <c r="J47" s="296"/>
    </row>
    <row r="48" spans="1:14" s="16" customFormat="1" ht="25.5" customHeight="1">
      <c r="A48" s="394" t="s">
        <v>238</v>
      </c>
      <c r="B48" s="240" t="s">
        <v>195</v>
      </c>
      <c r="C48" s="222">
        <v>863</v>
      </c>
      <c r="D48" s="1">
        <v>22</v>
      </c>
      <c r="E48" s="1">
        <v>468</v>
      </c>
      <c r="F48" s="37" t="s">
        <v>14</v>
      </c>
      <c r="G48" s="37" t="s">
        <v>14</v>
      </c>
      <c r="H48" s="37" t="s">
        <v>14</v>
      </c>
      <c r="I48" s="44" t="s">
        <v>14</v>
      </c>
      <c r="J48" s="1">
        <f>SUM(C48:E48)</f>
        <v>1353</v>
      </c>
      <c r="N48" s="257"/>
    </row>
    <row r="49" spans="1:10" s="16" customFormat="1" ht="25.5" customHeight="1">
      <c r="A49" s="394"/>
      <c r="B49" s="240" t="s">
        <v>196</v>
      </c>
      <c r="C49" s="222">
        <v>881</v>
      </c>
      <c r="D49" s="1">
        <v>22</v>
      </c>
      <c r="E49" s="1">
        <v>513</v>
      </c>
      <c r="F49" s="37" t="s">
        <v>14</v>
      </c>
      <c r="G49" s="37" t="s">
        <v>14</v>
      </c>
      <c r="H49" s="37" t="s">
        <v>14</v>
      </c>
      <c r="I49" s="44" t="s">
        <v>14</v>
      </c>
      <c r="J49" s="1">
        <f>SUM(C49:E49)</f>
        <v>1416</v>
      </c>
    </row>
    <row r="50" spans="1:10" s="16" customFormat="1" ht="25.5" customHeight="1" thickBot="1">
      <c r="A50" s="401"/>
      <c r="B50" s="298" t="s">
        <v>180</v>
      </c>
      <c r="C50" s="46">
        <f>IF(ISERROR(C48/C49*100),0,(C48/C49*100))</f>
        <v>97.95686719636775</v>
      </c>
      <c r="D50" s="46">
        <f>IF(ISERROR(D48/D49*100),0,(D48/D49*100))</f>
        <v>100</v>
      </c>
      <c r="E50" s="46">
        <f>IF(ISERROR(E48/E49*100),0,(E48/E49*100))</f>
        <v>91.22807017543859</v>
      </c>
      <c r="F50" s="250" t="s">
        <v>14</v>
      </c>
      <c r="G50" s="252" t="s">
        <v>14</v>
      </c>
      <c r="H50" s="252" t="s">
        <v>14</v>
      </c>
      <c r="I50" s="291" t="s">
        <v>14</v>
      </c>
      <c r="J50" s="46">
        <f>IF(ISERROR(J48/J49*100),0,(J48/J49*100))</f>
        <v>95.55084745762711</v>
      </c>
    </row>
    <row r="51" spans="1:11" ht="18">
      <c r="A51" s="299" t="s">
        <v>274</v>
      </c>
      <c r="B51" s="300"/>
      <c r="C51" s="402"/>
      <c r="D51" s="402"/>
      <c r="E51" s="301"/>
      <c r="F51" s="302"/>
      <c r="G51" s="301"/>
      <c r="H51" s="301"/>
      <c r="I51" s="302"/>
      <c r="J51" s="301"/>
      <c r="K51" s="16"/>
    </row>
    <row r="52" spans="1:11" ht="18">
      <c r="A52" s="218" t="s">
        <v>261</v>
      </c>
      <c r="B52" s="63"/>
      <c r="C52" s="402"/>
      <c r="D52" s="402"/>
      <c r="E52" s="301"/>
      <c r="F52" s="301"/>
      <c r="G52" s="301"/>
      <c r="H52" s="301"/>
      <c r="I52" s="301"/>
      <c r="J52" s="301"/>
      <c r="K52" s="16"/>
    </row>
    <row r="53" spans="1:11" ht="18">
      <c r="A53" s="16"/>
      <c r="B53" s="16"/>
      <c r="C53" s="241"/>
      <c r="D53" s="241"/>
      <c r="E53" s="241"/>
      <c r="F53" s="16"/>
      <c r="G53" s="16"/>
      <c r="H53" s="16"/>
      <c r="I53" s="16"/>
      <c r="J53" s="16"/>
      <c r="K53" s="16"/>
    </row>
  </sheetData>
  <sheetProtection/>
  <mergeCells count="16">
    <mergeCell ref="A40:A42"/>
    <mergeCell ref="A44:A46"/>
    <mergeCell ref="A48:A50"/>
    <mergeCell ref="C51:D52"/>
    <mergeCell ref="A16:A18"/>
    <mergeCell ref="A20:A22"/>
    <mergeCell ref="A24:A26"/>
    <mergeCell ref="A28:A30"/>
    <mergeCell ref="A32:A34"/>
    <mergeCell ref="A36:A38"/>
    <mergeCell ref="A11:A14"/>
    <mergeCell ref="A1:J1"/>
    <mergeCell ref="A2:B2"/>
    <mergeCell ref="C2:J2"/>
    <mergeCell ref="A4:A6"/>
    <mergeCell ref="A8:A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SheetLayoutView="70" zoomScalePageLayoutView="0" workbookViewId="0" topLeftCell="A1">
      <selection activeCell="E25" sqref="E25:E26"/>
    </sheetView>
  </sheetViews>
  <sheetFormatPr defaultColWidth="11.421875" defaultRowHeight="15"/>
  <cols>
    <col min="1" max="1" width="32.57421875" style="16" customWidth="1"/>
    <col min="2" max="2" width="23.7109375" style="16" customWidth="1"/>
    <col min="3" max="4" width="13.140625" style="16" customWidth="1"/>
    <col min="5" max="5" width="13.421875" style="16" customWidth="1"/>
    <col min="6" max="6" width="17.421875" style="16" customWidth="1"/>
    <col min="7" max="7" width="16.421875" style="16" customWidth="1"/>
    <col min="8" max="8" width="16.57421875" style="16" customWidth="1"/>
    <col min="9" max="9" width="13.140625" style="16" customWidth="1"/>
    <col min="10" max="16384" width="11.421875" style="16" customWidth="1"/>
  </cols>
  <sheetData>
    <row r="1" spans="1:9" ht="18.75" thickBot="1">
      <c r="A1" s="359" t="s">
        <v>279</v>
      </c>
      <c r="B1" s="359"/>
      <c r="C1" s="359"/>
      <c r="D1" s="359"/>
      <c r="E1" s="359"/>
      <c r="F1" s="359"/>
      <c r="G1" s="359"/>
      <c r="H1" s="359"/>
      <c r="I1" s="359"/>
    </row>
    <row r="2" spans="1:9" ht="18">
      <c r="A2" s="385" t="s">
        <v>180</v>
      </c>
      <c r="B2" s="385"/>
      <c r="C2" s="396" t="s">
        <v>181</v>
      </c>
      <c r="D2" s="385"/>
      <c r="E2" s="385"/>
      <c r="F2" s="385"/>
      <c r="G2" s="385"/>
      <c r="H2" s="385"/>
      <c r="I2" s="385"/>
    </row>
    <row r="3" spans="1:9" ht="18.75" thickBot="1">
      <c r="A3" s="235" t="s">
        <v>182</v>
      </c>
      <c r="B3" s="235" t="s">
        <v>183</v>
      </c>
      <c r="C3" s="236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8</v>
      </c>
    </row>
    <row r="4" spans="1:9" ht="16.5" customHeight="1">
      <c r="A4" s="237"/>
      <c r="B4" s="238"/>
      <c r="C4" s="239"/>
      <c r="D4" s="239"/>
      <c r="E4" s="239"/>
      <c r="F4" s="239"/>
      <c r="G4" s="239"/>
      <c r="H4" s="239"/>
      <c r="I4" s="239"/>
    </row>
    <row r="5" spans="1:9" ht="18.75" customHeight="1">
      <c r="A5" s="394" t="s">
        <v>208</v>
      </c>
      <c r="B5" s="240" t="s">
        <v>189</v>
      </c>
      <c r="C5" s="1">
        <v>51096</v>
      </c>
      <c r="D5" s="2">
        <v>27218</v>
      </c>
      <c r="E5" s="2">
        <v>15620</v>
      </c>
      <c r="F5" s="2">
        <v>16274</v>
      </c>
      <c r="G5" s="2">
        <v>10655</v>
      </c>
      <c r="H5" s="2">
        <v>10269</v>
      </c>
      <c r="I5" s="2">
        <f>SUM(C5:H5)</f>
        <v>131132</v>
      </c>
    </row>
    <row r="6" spans="1:9" ht="18">
      <c r="A6" s="398"/>
      <c r="B6" s="240" t="s">
        <v>34</v>
      </c>
      <c r="C6" s="1">
        <v>18</v>
      </c>
      <c r="D6" s="2">
        <v>24</v>
      </c>
      <c r="E6" s="2">
        <v>13</v>
      </c>
      <c r="F6" s="2">
        <v>16</v>
      </c>
      <c r="G6" s="2">
        <v>9</v>
      </c>
      <c r="H6" s="2">
        <v>8</v>
      </c>
      <c r="I6" s="2">
        <f>SUM(C6:H6)</f>
        <v>88</v>
      </c>
    </row>
    <row r="7" spans="1:14" ht="18">
      <c r="A7" s="398"/>
      <c r="B7" s="240" t="s">
        <v>190</v>
      </c>
      <c r="C7" s="1">
        <v>224</v>
      </c>
      <c r="D7" s="2">
        <v>224</v>
      </c>
      <c r="E7" s="2">
        <v>224</v>
      </c>
      <c r="F7" s="2">
        <v>219</v>
      </c>
      <c r="G7" s="2">
        <v>219</v>
      </c>
      <c r="H7" s="2">
        <v>219</v>
      </c>
      <c r="I7" s="2">
        <f>AVERAGE(C7,D7,E7,F7,G7,H7)</f>
        <v>221.5</v>
      </c>
      <c r="K7" s="241"/>
      <c r="L7" s="241"/>
      <c r="M7" s="241"/>
      <c r="N7" s="241"/>
    </row>
    <row r="8" spans="1:9" ht="18" customHeight="1">
      <c r="A8" s="399"/>
      <c r="B8" s="242" t="s">
        <v>180</v>
      </c>
      <c r="C8" s="243">
        <f>(C5/C6)/C7</f>
        <v>12.672619047619047</v>
      </c>
      <c r="D8" s="244">
        <f aca="true" t="shared" si="0" ref="D8:I8">(D5/D6)/D7</f>
        <v>5.062872023809524</v>
      </c>
      <c r="E8" s="244">
        <f t="shared" si="0"/>
        <v>5.364010989010988</v>
      </c>
      <c r="F8" s="244">
        <f t="shared" si="0"/>
        <v>4.644406392694064</v>
      </c>
      <c r="G8" s="244">
        <f t="shared" si="0"/>
        <v>5.405885337392187</v>
      </c>
      <c r="H8" s="244">
        <f t="shared" si="0"/>
        <v>5.861301369863014</v>
      </c>
      <c r="I8" s="244">
        <f t="shared" si="0"/>
        <v>6.727477939667557</v>
      </c>
    </row>
    <row r="9" spans="1:9" ht="18">
      <c r="A9" s="237"/>
      <c r="B9" s="245"/>
      <c r="C9" s="246"/>
      <c r="D9" s="239"/>
      <c r="E9" s="239"/>
      <c r="F9" s="239"/>
      <c r="G9" s="239"/>
      <c r="H9" s="239"/>
      <c r="I9" s="239"/>
    </row>
    <row r="10" spans="1:9" ht="18.75" customHeight="1">
      <c r="A10" s="394" t="s">
        <v>191</v>
      </c>
      <c r="B10" s="240" t="s">
        <v>189</v>
      </c>
      <c r="C10" s="247">
        <v>43629</v>
      </c>
      <c r="D10" s="2">
        <v>41886</v>
      </c>
      <c r="E10" s="2">
        <v>22215</v>
      </c>
      <c r="F10" s="2">
        <v>9452</v>
      </c>
      <c r="G10" s="2">
        <v>4695</v>
      </c>
      <c r="H10" s="2">
        <v>5431</v>
      </c>
      <c r="I10" s="2">
        <f>SUM(C10:H10)</f>
        <v>127308</v>
      </c>
    </row>
    <row r="11" spans="1:9" ht="18">
      <c r="A11" s="394"/>
      <c r="B11" s="240" t="s">
        <v>34</v>
      </c>
      <c r="C11" s="247">
        <v>28</v>
      </c>
      <c r="D11" s="1">
        <v>58</v>
      </c>
      <c r="E11" s="1">
        <v>15</v>
      </c>
      <c r="F11" s="1">
        <v>16</v>
      </c>
      <c r="G11" s="1">
        <v>6</v>
      </c>
      <c r="H11" s="1">
        <v>7</v>
      </c>
      <c r="I11" s="2">
        <f>SUM(C11:H11)</f>
        <v>130</v>
      </c>
    </row>
    <row r="12" spans="1:9" ht="18">
      <c r="A12" s="394"/>
      <c r="B12" s="240" t="s">
        <v>190</v>
      </c>
      <c r="C12" s="1">
        <f>C7</f>
        <v>224</v>
      </c>
      <c r="D12" s="2">
        <f>D7</f>
        <v>224</v>
      </c>
      <c r="E12" s="2">
        <f>E7</f>
        <v>224</v>
      </c>
      <c r="F12" s="2">
        <f>F7</f>
        <v>219</v>
      </c>
      <c r="G12" s="2">
        <f>G7</f>
        <v>219</v>
      </c>
      <c r="H12" s="2">
        <f>H7</f>
        <v>219</v>
      </c>
      <c r="I12" s="2">
        <f>AVERAGE(C12,D12,E12,F12,G12,H12)</f>
        <v>221.5</v>
      </c>
    </row>
    <row r="13" spans="1:9" ht="18" customHeight="1">
      <c r="A13" s="394"/>
      <c r="B13" s="248" t="s">
        <v>180</v>
      </c>
      <c r="C13" s="249">
        <f>(C10/C11)/C12</f>
        <v>6.956154336734693</v>
      </c>
      <c r="D13" s="250">
        <f aca="true" t="shared" si="1" ref="D13:I13">(D10/D11)/D12</f>
        <v>3.2239839901477834</v>
      </c>
      <c r="E13" s="250">
        <f t="shared" si="1"/>
        <v>6.611607142857143</v>
      </c>
      <c r="F13" s="250">
        <f t="shared" si="1"/>
        <v>2.6974885844748857</v>
      </c>
      <c r="G13" s="250">
        <f t="shared" si="1"/>
        <v>3.5730593607305936</v>
      </c>
      <c r="H13" s="250">
        <f t="shared" si="1"/>
        <v>3.542726679712981</v>
      </c>
      <c r="I13" s="250">
        <f t="shared" si="1"/>
        <v>4.421184233373849</v>
      </c>
    </row>
    <row r="14" spans="1:9" ht="18">
      <c r="A14" s="251"/>
      <c r="B14" s="245"/>
      <c r="C14" s="246"/>
      <c r="D14" s="239"/>
      <c r="E14" s="239"/>
      <c r="F14" s="239"/>
      <c r="G14" s="239"/>
      <c r="H14" s="239"/>
      <c r="I14" s="239"/>
    </row>
    <row r="15" spans="1:9" ht="18.75" customHeight="1">
      <c r="A15" s="394" t="s">
        <v>192</v>
      </c>
      <c r="B15" s="240" t="s">
        <v>189</v>
      </c>
      <c r="C15" s="247">
        <v>49177</v>
      </c>
      <c r="D15" s="1">
        <v>17225</v>
      </c>
      <c r="E15" s="1">
        <v>44317</v>
      </c>
      <c r="F15" s="1">
        <v>5911</v>
      </c>
      <c r="G15" s="1">
        <v>10056</v>
      </c>
      <c r="H15" s="1">
        <v>16783</v>
      </c>
      <c r="I15" s="1">
        <f>SUM(C15:H15)</f>
        <v>143469</v>
      </c>
    </row>
    <row r="16" spans="1:9" ht="18">
      <c r="A16" s="394"/>
      <c r="B16" s="240" t="s">
        <v>34</v>
      </c>
      <c r="C16" s="247">
        <v>23</v>
      </c>
      <c r="D16" s="1">
        <v>17</v>
      </c>
      <c r="E16" s="1">
        <v>22</v>
      </c>
      <c r="F16" s="1">
        <v>10</v>
      </c>
      <c r="G16" s="1">
        <v>8</v>
      </c>
      <c r="H16" s="1">
        <v>6</v>
      </c>
      <c r="I16" s="1">
        <f>SUM(C16:H16)</f>
        <v>86</v>
      </c>
    </row>
    <row r="17" spans="1:10" ht="18">
      <c r="A17" s="394"/>
      <c r="B17" s="240" t="s">
        <v>190</v>
      </c>
      <c r="C17" s="1">
        <f>C7</f>
        <v>224</v>
      </c>
      <c r="D17" s="1">
        <f>D7</f>
        <v>224</v>
      </c>
      <c r="E17" s="1">
        <f>E7</f>
        <v>224</v>
      </c>
      <c r="F17" s="1">
        <f>F7</f>
        <v>219</v>
      </c>
      <c r="G17" s="1">
        <f>G7</f>
        <v>219</v>
      </c>
      <c r="H17" s="1">
        <f>H7</f>
        <v>219</v>
      </c>
      <c r="I17" s="1">
        <f>AVERAGE(C17,D17,E17,F17,G17,H17)</f>
        <v>221.5</v>
      </c>
      <c r="J17" s="149"/>
    </row>
    <row r="18" spans="1:9" ht="18" customHeight="1" thickBot="1">
      <c r="A18" s="401"/>
      <c r="B18" s="45" t="s">
        <v>180</v>
      </c>
      <c r="C18" s="249">
        <f>(C15/C16)/C17</f>
        <v>9.545225155279502</v>
      </c>
      <c r="D18" s="250">
        <f aca="true" t="shared" si="2" ref="D18:I18">(D15/D16)/D17</f>
        <v>4.523371848739496</v>
      </c>
      <c r="E18" s="252">
        <f t="shared" si="2"/>
        <v>8.992897727272728</v>
      </c>
      <c r="F18" s="250">
        <f t="shared" si="2"/>
        <v>2.6990867579908677</v>
      </c>
      <c r="G18" s="252">
        <f t="shared" si="2"/>
        <v>5.739726027397261</v>
      </c>
      <c r="H18" s="250">
        <f t="shared" si="2"/>
        <v>12.772450532724505</v>
      </c>
      <c r="I18" s="250">
        <f t="shared" si="2"/>
        <v>7.531576460706599</v>
      </c>
    </row>
    <row r="19" spans="1:9" s="52" customFormat="1" ht="12.75">
      <c r="A19" s="48" t="s">
        <v>274</v>
      </c>
      <c r="B19" s="253"/>
      <c r="C19" s="254"/>
      <c r="D19" s="254"/>
      <c r="E19" s="255"/>
      <c r="F19" s="254"/>
      <c r="G19" s="255"/>
      <c r="H19" s="254"/>
      <c r="I19" s="254"/>
    </row>
    <row r="20" spans="1:9" s="52" customFormat="1" ht="12.75">
      <c r="A20" s="57"/>
      <c r="B20" s="256"/>
      <c r="C20" s="255"/>
      <c r="D20" s="255"/>
      <c r="E20" s="255"/>
      <c r="F20" s="255"/>
      <c r="G20" s="255"/>
      <c r="H20" s="255"/>
      <c r="I20" s="255"/>
    </row>
    <row r="21" ht="18">
      <c r="C21" s="257"/>
    </row>
    <row r="24" spans="4:9" ht="18">
      <c r="D24" s="257"/>
      <c r="I24" s="257"/>
    </row>
    <row r="25" ht="18">
      <c r="D25" s="257"/>
    </row>
  </sheetData>
  <sheetProtection/>
  <mergeCells count="6">
    <mergeCell ref="A15:A18"/>
    <mergeCell ref="A1:I1"/>
    <mergeCell ref="A2:B2"/>
    <mergeCell ref="C2:I2"/>
    <mergeCell ref="A5:A8"/>
    <mergeCell ref="A10:A13"/>
  </mergeCells>
  <printOptions/>
  <pageMargins left="0.7" right="0.7" top="0.75" bottom="0.75" header="0.3" footer="0.3"/>
  <pageSetup fitToHeight="1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zoomScale="80" zoomScaleNormal="80" zoomScaleSheetLayoutView="85" zoomScalePageLayoutView="0" workbookViewId="0" topLeftCell="A1">
      <selection activeCell="A14" sqref="A14:IV19"/>
    </sheetView>
  </sheetViews>
  <sheetFormatPr defaultColWidth="11.421875" defaultRowHeight="15"/>
  <cols>
    <col min="1" max="1" width="58.28125" style="17" customWidth="1"/>
    <col min="2" max="2" width="12.7109375" style="59" customWidth="1"/>
    <col min="3" max="4" width="12.7109375" style="60" customWidth="1"/>
    <col min="5" max="5" width="18.00390625" style="59" customWidth="1"/>
    <col min="6" max="6" width="15.7109375" style="60" customWidth="1"/>
    <col min="7" max="7" width="16.7109375" style="60" customWidth="1"/>
    <col min="8" max="8" width="13.421875" style="59" customWidth="1"/>
    <col min="9" max="9" width="18.28125" style="17" customWidth="1"/>
    <col min="10" max="16384" width="11.421875" style="17" customWidth="1"/>
  </cols>
  <sheetData>
    <row r="1" spans="1:10" ht="18.75" thickBot="1">
      <c r="A1" s="359" t="s">
        <v>275</v>
      </c>
      <c r="B1" s="359"/>
      <c r="C1" s="359"/>
      <c r="D1" s="359"/>
      <c r="E1" s="359"/>
      <c r="F1" s="359"/>
      <c r="G1" s="359"/>
      <c r="H1" s="359"/>
      <c r="I1" s="15"/>
      <c r="J1" s="16"/>
    </row>
    <row r="2" spans="1:10" ht="18.75" thickBot="1">
      <c r="A2" s="360" t="s">
        <v>34</v>
      </c>
      <c r="B2" s="362" t="s">
        <v>1</v>
      </c>
      <c r="C2" s="362"/>
      <c r="D2" s="362"/>
      <c r="E2" s="362"/>
      <c r="F2" s="362"/>
      <c r="G2" s="362"/>
      <c r="H2" s="362"/>
      <c r="I2" s="15"/>
      <c r="J2" s="16"/>
    </row>
    <row r="3" spans="1:10" ht="18.75" thickBot="1">
      <c r="A3" s="361"/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9" t="s">
        <v>7</v>
      </c>
      <c r="H3" s="18" t="s">
        <v>8</v>
      </c>
      <c r="I3" s="15"/>
      <c r="J3" s="16"/>
    </row>
    <row r="4" spans="1:10" ht="32.25" customHeight="1">
      <c r="A4" s="20" t="s">
        <v>35</v>
      </c>
      <c r="B4" s="21"/>
      <c r="C4" s="21"/>
      <c r="D4" s="21"/>
      <c r="E4" s="21"/>
      <c r="F4" s="21"/>
      <c r="G4" s="21"/>
      <c r="H4" s="21"/>
      <c r="I4" s="15"/>
      <c r="J4" s="16"/>
    </row>
    <row r="5" spans="1:10" ht="15.75" customHeight="1">
      <c r="A5" s="22" t="s">
        <v>36</v>
      </c>
      <c r="B5" s="2">
        <v>10</v>
      </c>
      <c r="C5" s="2">
        <v>6</v>
      </c>
      <c r="D5" s="2">
        <v>18</v>
      </c>
      <c r="E5" s="2">
        <v>3</v>
      </c>
      <c r="F5" s="2">
        <v>3</v>
      </c>
      <c r="G5" s="23">
        <v>1</v>
      </c>
      <c r="H5" s="2">
        <f aca="true" t="shared" si="0" ref="H5:H13">SUM(B5:G5)</f>
        <v>41</v>
      </c>
      <c r="I5" s="15"/>
      <c r="J5" s="16"/>
    </row>
    <row r="6" spans="1:10" ht="15.75" customHeight="1">
      <c r="A6" s="24" t="s">
        <v>37</v>
      </c>
      <c r="B6" s="2">
        <v>92</v>
      </c>
      <c r="C6" s="2">
        <v>0</v>
      </c>
      <c r="D6" s="2">
        <v>27</v>
      </c>
      <c r="E6" s="2">
        <v>8</v>
      </c>
      <c r="F6" s="2">
        <v>3</v>
      </c>
      <c r="G6" s="2">
        <v>3</v>
      </c>
      <c r="H6" s="2">
        <f t="shared" si="0"/>
        <v>133</v>
      </c>
      <c r="I6" s="15"/>
      <c r="J6" s="16"/>
    </row>
    <row r="7" spans="1:10" ht="18" customHeight="1">
      <c r="A7" s="24" t="s">
        <v>38</v>
      </c>
      <c r="B7" s="2">
        <v>0</v>
      </c>
      <c r="C7" s="2">
        <v>27</v>
      </c>
      <c r="D7" s="2">
        <v>8</v>
      </c>
      <c r="E7" s="2">
        <v>3</v>
      </c>
      <c r="F7" s="2">
        <v>3</v>
      </c>
      <c r="G7" s="2">
        <v>5</v>
      </c>
      <c r="H7" s="2">
        <f t="shared" si="0"/>
        <v>46</v>
      </c>
      <c r="I7" s="15"/>
      <c r="J7" s="16"/>
    </row>
    <row r="8" spans="1:10" ht="17.25" customHeight="1">
      <c r="A8" s="24" t="s">
        <v>39</v>
      </c>
      <c r="B8" s="25">
        <v>9</v>
      </c>
      <c r="C8" s="25">
        <v>2</v>
      </c>
      <c r="D8" s="25">
        <v>2</v>
      </c>
      <c r="E8" s="2">
        <v>0</v>
      </c>
      <c r="F8" s="2">
        <v>0</v>
      </c>
      <c r="G8" s="2">
        <v>1</v>
      </c>
      <c r="H8" s="25">
        <f t="shared" si="0"/>
        <v>14</v>
      </c>
      <c r="I8" s="15"/>
      <c r="J8" s="16"/>
    </row>
    <row r="9" spans="1:10" ht="18.75" customHeight="1" hidden="1">
      <c r="A9" s="24" t="s">
        <v>217</v>
      </c>
      <c r="B9" s="2"/>
      <c r="C9" s="23"/>
      <c r="D9" s="2"/>
      <c r="E9" s="2"/>
      <c r="F9" s="2"/>
      <c r="G9" s="2"/>
      <c r="H9" s="25">
        <f t="shared" si="0"/>
        <v>0</v>
      </c>
      <c r="I9" s="15"/>
      <c r="J9" s="16"/>
    </row>
    <row r="10" spans="1:10" ht="15.75" customHeight="1">
      <c r="A10" s="24" t="s">
        <v>40</v>
      </c>
      <c r="B10" s="25">
        <v>0</v>
      </c>
      <c r="C10" s="25">
        <v>3</v>
      </c>
      <c r="D10" s="25">
        <v>1</v>
      </c>
      <c r="E10" s="2">
        <v>0</v>
      </c>
      <c r="F10" s="2">
        <v>0</v>
      </c>
      <c r="G10" s="2">
        <v>0</v>
      </c>
      <c r="H10" s="25">
        <f t="shared" si="0"/>
        <v>4</v>
      </c>
      <c r="I10" s="15"/>
      <c r="J10" s="16"/>
    </row>
    <row r="11" spans="1:10" ht="15" customHeight="1">
      <c r="A11" s="24" t="s">
        <v>41</v>
      </c>
      <c r="B11" s="25">
        <v>0</v>
      </c>
      <c r="C11" s="25">
        <v>1</v>
      </c>
      <c r="D11" s="25">
        <v>0</v>
      </c>
      <c r="E11" s="2">
        <v>0</v>
      </c>
      <c r="F11" s="2">
        <v>0</v>
      </c>
      <c r="G11" s="2">
        <v>0</v>
      </c>
      <c r="H11" s="25">
        <f t="shared" si="0"/>
        <v>1</v>
      </c>
      <c r="I11" s="15"/>
      <c r="J11" s="16"/>
    </row>
    <row r="12" spans="1:10" ht="15.75" customHeight="1">
      <c r="A12" s="24" t="s">
        <v>42</v>
      </c>
      <c r="B12" s="25">
        <v>114</v>
      </c>
      <c r="C12" s="23">
        <v>41</v>
      </c>
      <c r="D12" s="2" t="s">
        <v>14</v>
      </c>
      <c r="E12" s="2" t="s">
        <v>14</v>
      </c>
      <c r="F12" s="2" t="s">
        <v>14</v>
      </c>
      <c r="G12" s="2" t="s">
        <v>14</v>
      </c>
      <c r="H12" s="2">
        <f t="shared" si="0"/>
        <v>155</v>
      </c>
      <c r="I12" s="15"/>
      <c r="J12" s="16"/>
    </row>
    <row r="13" spans="1:10" ht="15.75" customHeight="1">
      <c r="A13" s="24" t="s">
        <v>257</v>
      </c>
      <c r="B13" s="25">
        <f aca="true" t="shared" si="1" ref="B13:G13">SUM(B15:B19)</f>
        <v>1</v>
      </c>
      <c r="C13" s="25">
        <f t="shared" si="1"/>
        <v>4</v>
      </c>
      <c r="D13" s="25">
        <f t="shared" si="1"/>
        <v>1</v>
      </c>
      <c r="E13" s="25">
        <f t="shared" si="1"/>
        <v>0</v>
      </c>
      <c r="F13" s="25">
        <f t="shared" si="1"/>
        <v>0</v>
      </c>
      <c r="G13" s="25">
        <f t="shared" si="1"/>
        <v>0</v>
      </c>
      <c r="H13" s="2">
        <f t="shared" si="0"/>
        <v>6</v>
      </c>
      <c r="I13" s="15"/>
      <c r="J13" s="16"/>
    </row>
    <row r="14" spans="1:10" ht="15.75" customHeight="1" hidden="1">
      <c r="A14" s="24" t="s">
        <v>217</v>
      </c>
      <c r="B14" s="25">
        <v>0</v>
      </c>
      <c r="C14" s="25">
        <v>0</v>
      </c>
      <c r="D14" s="25">
        <v>1</v>
      </c>
      <c r="E14" s="25">
        <v>0</v>
      </c>
      <c r="F14" s="25">
        <v>0</v>
      </c>
      <c r="G14" s="25">
        <v>0</v>
      </c>
      <c r="H14" s="2">
        <v>1</v>
      </c>
      <c r="I14" s="15"/>
      <c r="J14" s="16"/>
    </row>
    <row r="15" spans="1:10" ht="15.75" customHeight="1" hidden="1">
      <c r="A15" s="24" t="s">
        <v>305</v>
      </c>
      <c r="B15" s="25">
        <v>1</v>
      </c>
      <c r="C15" s="25">
        <v>0</v>
      </c>
      <c r="D15" s="21">
        <v>0</v>
      </c>
      <c r="E15" s="2">
        <v>0</v>
      </c>
      <c r="F15" s="2">
        <v>0</v>
      </c>
      <c r="G15" s="2">
        <v>0</v>
      </c>
      <c r="H15" s="25">
        <f>SUM(B15:G15)</f>
        <v>1</v>
      </c>
      <c r="I15" s="15"/>
      <c r="J15" s="16"/>
    </row>
    <row r="16" spans="1:10" ht="15.75" customHeight="1" hidden="1">
      <c r="A16" s="24" t="s">
        <v>306</v>
      </c>
      <c r="B16" s="25">
        <v>0</v>
      </c>
      <c r="C16" s="25">
        <v>1</v>
      </c>
      <c r="D16" s="21">
        <v>0</v>
      </c>
      <c r="E16" s="2">
        <v>0</v>
      </c>
      <c r="F16" s="2">
        <v>0</v>
      </c>
      <c r="G16" s="2">
        <v>0</v>
      </c>
      <c r="H16" s="25">
        <f>SUM(B16:G16)</f>
        <v>1</v>
      </c>
      <c r="I16" s="15"/>
      <c r="J16" s="16"/>
    </row>
    <row r="17" spans="1:10" ht="15.75" customHeight="1" hidden="1">
      <c r="A17" s="24" t="s">
        <v>307</v>
      </c>
      <c r="B17" s="25">
        <v>0</v>
      </c>
      <c r="C17" s="25">
        <v>0</v>
      </c>
      <c r="D17" s="21">
        <v>1</v>
      </c>
      <c r="E17" s="2">
        <v>0</v>
      </c>
      <c r="F17" s="2">
        <v>0</v>
      </c>
      <c r="G17" s="2">
        <v>0</v>
      </c>
      <c r="H17" s="25">
        <f>SUM(B17:G17)</f>
        <v>1</v>
      </c>
      <c r="I17" s="15"/>
      <c r="J17" s="16"/>
    </row>
    <row r="18" spans="1:10" ht="15.75" customHeight="1" hidden="1">
      <c r="A18" s="24" t="s">
        <v>311</v>
      </c>
      <c r="B18" s="25">
        <v>0</v>
      </c>
      <c r="C18" s="25">
        <v>2</v>
      </c>
      <c r="D18" s="21">
        <v>0</v>
      </c>
      <c r="E18" s="2">
        <v>0</v>
      </c>
      <c r="F18" s="2">
        <v>0</v>
      </c>
      <c r="G18" s="2">
        <v>0</v>
      </c>
      <c r="H18" s="25">
        <f>SUM(B18:G18)</f>
        <v>2</v>
      </c>
      <c r="I18" s="15"/>
      <c r="J18" s="16"/>
    </row>
    <row r="19" spans="1:8" ht="18" hidden="1">
      <c r="A19" s="346" t="s">
        <v>304</v>
      </c>
      <c r="B19" s="66">
        <v>0</v>
      </c>
      <c r="C19" s="66">
        <v>1</v>
      </c>
      <c r="D19" s="66">
        <v>0</v>
      </c>
      <c r="E19" s="66">
        <v>0</v>
      </c>
      <c r="F19" s="66">
        <v>0</v>
      </c>
      <c r="G19" s="66">
        <v>0</v>
      </c>
      <c r="H19" s="25">
        <f>SUM(B19:G19)</f>
        <v>1</v>
      </c>
    </row>
    <row r="20" spans="1:10" ht="15.75" customHeight="1">
      <c r="A20" s="27" t="s">
        <v>43</v>
      </c>
      <c r="B20" s="28">
        <f aca="true" t="shared" si="2" ref="B20:H20">SUM(B5:B13)</f>
        <v>226</v>
      </c>
      <c r="C20" s="28">
        <f t="shared" si="2"/>
        <v>84</v>
      </c>
      <c r="D20" s="28">
        <f t="shared" si="2"/>
        <v>57</v>
      </c>
      <c r="E20" s="28">
        <f t="shared" si="2"/>
        <v>14</v>
      </c>
      <c r="F20" s="28">
        <f t="shared" si="2"/>
        <v>9</v>
      </c>
      <c r="G20" s="28">
        <f t="shared" si="2"/>
        <v>10</v>
      </c>
      <c r="H20" s="28">
        <f t="shared" si="2"/>
        <v>400</v>
      </c>
      <c r="I20" s="15"/>
      <c r="J20" s="16"/>
    </row>
    <row r="21" spans="1:10" ht="9" customHeight="1">
      <c r="A21" s="30"/>
      <c r="B21" s="31"/>
      <c r="C21" s="32"/>
      <c r="D21" s="32"/>
      <c r="E21" s="32"/>
      <c r="F21" s="32"/>
      <c r="G21" s="21"/>
      <c r="H21" s="33"/>
      <c r="I21" s="15"/>
      <c r="J21" s="16"/>
    </row>
    <row r="22" spans="1:10" ht="15" customHeight="1">
      <c r="A22" s="324" t="s">
        <v>44</v>
      </c>
      <c r="B22" s="21"/>
      <c r="C22" s="21"/>
      <c r="D22" s="21"/>
      <c r="E22" s="21"/>
      <c r="F22" s="21"/>
      <c r="G22" s="21"/>
      <c r="H22" s="21"/>
      <c r="I22" s="15"/>
      <c r="J22" s="16"/>
    </row>
    <row r="23" spans="1:10" ht="15" customHeight="1">
      <c r="A23" s="24" t="s">
        <v>45</v>
      </c>
      <c r="B23" s="2">
        <v>27</v>
      </c>
      <c r="C23" s="2">
        <v>14</v>
      </c>
      <c r="D23" s="2">
        <v>9</v>
      </c>
      <c r="E23" s="2">
        <v>1</v>
      </c>
      <c r="F23" s="2">
        <v>2</v>
      </c>
      <c r="G23" s="2">
        <v>1</v>
      </c>
      <c r="H23" s="2">
        <f>SUM(B23:G23)</f>
        <v>54</v>
      </c>
      <c r="I23" s="15"/>
      <c r="J23" s="16"/>
    </row>
    <row r="24" spans="1:10" ht="15" customHeight="1">
      <c r="A24" s="24" t="s">
        <v>46</v>
      </c>
      <c r="B24" s="25">
        <v>1</v>
      </c>
      <c r="C24" s="25">
        <v>3</v>
      </c>
      <c r="D24" s="25">
        <v>1</v>
      </c>
      <c r="E24" s="25">
        <v>0</v>
      </c>
      <c r="F24" s="25">
        <v>0</v>
      </c>
      <c r="G24" s="2">
        <v>0</v>
      </c>
      <c r="H24" s="25">
        <f>SUM(B24:G24)</f>
        <v>5</v>
      </c>
      <c r="I24" s="15"/>
      <c r="J24" s="16"/>
    </row>
    <row r="25" spans="1:10" ht="15" customHeight="1" hidden="1">
      <c r="A25" s="24" t="s">
        <v>47</v>
      </c>
      <c r="B25" s="25"/>
      <c r="C25" s="25"/>
      <c r="D25" s="25"/>
      <c r="E25" s="25"/>
      <c r="F25" s="25"/>
      <c r="G25" s="2"/>
      <c r="H25" s="25">
        <f>SUM(B25:G25)</f>
        <v>0</v>
      </c>
      <c r="I25" s="15"/>
      <c r="J25" s="16"/>
    </row>
    <row r="26" spans="1:10" ht="15" customHeight="1">
      <c r="A26" s="24" t="s">
        <v>258</v>
      </c>
      <c r="B26" s="25">
        <v>0</v>
      </c>
      <c r="C26" s="25">
        <v>0</v>
      </c>
      <c r="D26" s="25">
        <v>1</v>
      </c>
      <c r="E26" s="25">
        <v>0</v>
      </c>
      <c r="F26" s="25">
        <v>0</v>
      </c>
      <c r="G26" s="2">
        <v>0</v>
      </c>
      <c r="H26" s="25">
        <f>SUM(B26:G26)</f>
        <v>1</v>
      </c>
      <c r="I26" s="15"/>
      <c r="J26" s="16"/>
    </row>
    <row r="27" spans="1:10" ht="15" customHeight="1">
      <c r="A27" s="27" t="s">
        <v>43</v>
      </c>
      <c r="B27" s="35">
        <f aca="true" t="shared" si="3" ref="B27:H27">SUM(B23:B26)</f>
        <v>28</v>
      </c>
      <c r="C27" s="35">
        <f t="shared" si="3"/>
        <v>17</v>
      </c>
      <c r="D27" s="35">
        <f t="shared" si="3"/>
        <v>11</v>
      </c>
      <c r="E27" s="35">
        <f t="shared" si="3"/>
        <v>1</v>
      </c>
      <c r="F27" s="35">
        <f t="shared" si="3"/>
        <v>2</v>
      </c>
      <c r="G27" s="35">
        <f t="shared" si="3"/>
        <v>1</v>
      </c>
      <c r="H27" s="35">
        <f t="shared" si="3"/>
        <v>60</v>
      </c>
      <c r="I27" s="15"/>
      <c r="J27" s="16"/>
    </row>
    <row r="28" spans="1:10" ht="9" customHeight="1">
      <c r="A28" s="30"/>
      <c r="B28" s="36"/>
      <c r="C28" s="36"/>
      <c r="D28" s="36"/>
      <c r="E28" s="36"/>
      <c r="F28" s="36"/>
      <c r="G28" s="36"/>
      <c r="H28" s="36"/>
      <c r="I28" s="15"/>
      <c r="J28" s="15"/>
    </row>
    <row r="29" spans="1:10" ht="15" customHeight="1">
      <c r="A29" s="324" t="s">
        <v>48</v>
      </c>
      <c r="B29" s="21"/>
      <c r="C29" s="21"/>
      <c r="D29" s="21"/>
      <c r="E29" s="21"/>
      <c r="F29" s="21"/>
      <c r="G29" s="21"/>
      <c r="H29" s="21"/>
      <c r="I29" s="15"/>
      <c r="J29" s="15"/>
    </row>
    <row r="30" spans="1:10" ht="15" customHeight="1">
      <c r="A30" s="24" t="s">
        <v>49</v>
      </c>
      <c r="B30" s="37">
        <v>162</v>
      </c>
      <c r="C30" s="2">
        <v>84</v>
      </c>
      <c r="D30" s="2">
        <v>134</v>
      </c>
      <c r="E30" s="2">
        <v>5</v>
      </c>
      <c r="F30" s="2">
        <v>8</v>
      </c>
      <c r="G30" s="2">
        <v>5</v>
      </c>
      <c r="H30" s="2">
        <f>SUM(B30:G30)</f>
        <v>398</v>
      </c>
      <c r="I30" s="15"/>
      <c r="J30" s="15"/>
    </row>
    <row r="31" spans="1:10" ht="15" customHeight="1">
      <c r="A31" s="24" t="s">
        <v>50</v>
      </c>
      <c r="B31" s="37">
        <v>66</v>
      </c>
      <c r="C31" s="25">
        <v>13</v>
      </c>
      <c r="D31" s="25">
        <v>21</v>
      </c>
      <c r="E31" s="25">
        <v>0</v>
      </c>
      <c r="F31" s="25">
        <v>0</v>
      </c>
      <c r="G31" s="2">
        <v>2</v>
      </c>
      <c r="H31" s="25">
        <f>SUM(B31:G31)</f>
        <v>102</v>
      </c>
      <c r="I31" s="15"/>
      <c r="J31" s="15"/>
    </row>
    <row r="32" spans="1:10" ht="15" customHeight="1">
      <c r="A32" s="24" t="s">
        <v>51</v>
      </c>
      <c r="B32" s="37">
        <v>0</v>
      </c>
      <c r="C32" s="25">
        <v>0</v>
      </c>
      <c r="D32" s="25">
        <v>14</v>
      </c>
      <c r="E32" s="25">
        <v>0</v>
      </c>
      <c r="F32" s="25">
        <v>0</v>
      </c>
      <c r="G32" s="2">
        <v>0</v>
      </c>
      <c r="H32" s="25">
        <f>SUM(B32:G32)</f>
        <v>14</v>
      </c>
      <c r="I32" s="15"/>
      <c r="J32" s="15"/>
    </row>
    <row r="33" spans="1:10" ht="15" customHeight="1">
      <c r="A33" s="24" t="s">
        <v>52</v>
      </c>
      <c r="B33" s="37">
        <v>59</v>
      </c>
      <c r="C33" s="2">
        <v>15</v>
      </c>
      <c r="D33" s="2">
        <v>43</v>
      </c>
      <c r="E33" s="2">
        <v>3</v>
      </c>
      <c r="F33" s="2">
        <v>0</v>
      </c>
      <c r="G33" s="2">
        <v>0</v>
      </c>
      <c r="H33" s="2">
        <f>SUM(B33:G33)</f>
        <v>120</v>
      </c>
      <c r="I33" s="15"/>
      <c r="J33" s="15"/>
    </row>
    <row r="34" spans="1:10" ht="15" customHeight="1">
      <c r="A34" s="27" t="s">
        <v>43</v>
      </c>
      <c r="B34" s="38">
        <f aca="true" t="shared" si="4" ref="B34:H34">SUM(B30:B33)</f>
        <v>287</v>
      </c>
      <c r="C34" s="38">
        <f t="shared" si="4"/>
        <v>112</v>
      </c>
      <c r="D34" s="38">
        <f t="shared" si="4"/>
        <v>212</v>
      </c>
      <c r="E34" s="38">
        <f t="shared" si="4"/>
        <v>8</v>
      </c>
      <c r="F34" s="38">
        <f t="shared" si="4"/>
        <v>8</v>
      </c>
      <c r="G34" s="38">
        <f t="shared" si="4"/>
        <v>7</v>
      </c>
      <c r="H34" s="38">
        <f t="shared" si="4"/>
        <v>634</v>
      </c>
      <c r="I34" s="15"/>
      <c r="J34" s="15"/>
    </row>
    <row r="35" spans="1:10" ht="9" customHeight="1">
      <c r="A35" s="30"/>
      <c r="B35" s="2"/>
      <c r="C35" s="36"/>
      <c r="D35" s="36"/>
      <c r="E35" s="36"/>
      <c r="F35" s="36"/>
      <c r="G35" s="36"/>
      <c r="H35" s="36"/>
      <c r="I35" s="15"/>
      <c r="J35" s="16"/>
    </row>
    <row r="36" spans="1:10" ht="15" customHeight="1">
      <c r="A36" s="324" t="s">
        <v>53</v>
      </c>
      <c r="B36" s="21"/>
      <c r="C36" s="21"/>
      <c r="D36" s="21"/>
      <c r="E36" s="21"/>
      <c r="F36" s="21"/>
      <c r="G36" s="21"/>
      <c r="H36" s="21"/>
      <c r="I36" s="15"/>
      <c r="J36" s="16"/>
    </row>
    <row r="37" spans="1:10" ht="15" customHeight="1">
      <c r="A37" s="24" t="s">
        <v>45</v>
      </c>
      <c r="B37" s="37">
        <v>3</v>
      </c>
      <c r="C37" s="2">
        <v>1</v>
      </c>
      <c r="D37" s="2">
        <v>13</v>
      </c>
      <c r="E37" s="2">
        <v>2</v>
      </c>
      <c r="F37" s="2">
        <v>1</v>
      </c>
      <c r="G37" s="2">
        <v>0</v>
      </c>
      <c r="H37" s="2">
        <f>SUM(B37:G37)</f>
        <v>20</v>
      </c>
      <c r="I37" s="15"/>
      <c r="J37" s="16"/>
    </row>
    <row r="38" spans="1:10" ht="15" customHeight="1">
      <c r="A38" s="24" t="s">
        <v>204</v>
      </c>
      <c r="B38" s="37">
        <v>0</v>
      </c>
      <c r="C38" s="25">
        <v>1</v>
      </c>
      <c r="D38" s="25">
        <v>4</v>
      </c>
      <c r="E38" s="25">
        <v>0</v>
      </c>
      <c r="F38" s="25">
        <v>0</v>
      </c>
      <c r="G38" s="2">
        <v>0</v>
      </c>
      <c r="H38" s="25">
        <f>SUM(B38:G38)</f>
        <v>5</v>
      </c>
      <c r="I38" s="15"/>
      <c r="J38" s="16"/>
    </row>
    <row r="39" spans="1:10" ht="15" customHeight="1">
      <c r="A39" s="40" t="s">
        <v>54</v>
      </c>
      <c r="B39" s="41">
        <v>0</v>
      </c>
      <c r="C39" s="41">
        <v>4</v>
      </c>
      <c r="D39" s="41">
        <v>1</v>
      </c>
      <c r="E39" s="41">
        <v>0</v>
      </c>
      <c r="F39" s="41">
        <v>1</v>
      </c>
      <c r="G39" s="41">
        <v>0</v>
      </c>
      <c r="H39" s="25">
        <f>SUM(B39:G39)</f>
        <v>6</v>
      </c>
      <c r="I39" s="15"/>
      <c r="J39" s="16"/>
    </row>
    <row r="40" spans="1:10" ht="15" customHeight="1">
      <c r="A40" s="27" t="s">
        <v>43</v>
      </c>
      <c r="B40" s="35">
        <f aca="true" t="shared" si="5" ref="B40:H40">SUM(B37:B39)</f>
        <v>3</v>
      </c>
      <c r="C40" s="35">
        <f t="shared" si="5"/>
        <v>6</v>
      </c>
      <c r="D40" s="35">
        <f t="shared" si="5"/>
        <v>18</v>
      </c>
      <c r="E40" s="35">
        <f t="shared" si="5"/>
        <v>2</v>
      </c>
      <c r="F40" s="35">
        <f t="shared" si="5"/>
        <v>2</v>
      </c>
      <c r="G40" s="35">
        <f t="shared" si="5"/>
        <v>0</v>
      </c>
      <c r="H40" s="35">
        <f t="shared" si="5"/>
        <v>31</v>
      </c>
      <c r="I40" s="15"/>
      <c r="J40" s="16"/>
    </row>
    <row r="41" spans="1:10" ht="9" customHeight="1">
      <c r="A41" s="42"/>
      <c r="B41" s="43"/>
      <c r="C41" s="43"/>
      <c r="D41" s="43"/>
      <c r="E41" s="43"/>
      <c r="F41" s="43"/>
      <c r="G41" s="44"/>
      <c r="H41" s="43"/>
      <c r="I41" s="15"/>
      <c r="J41" s="16"/>
    </row>
    <row r="42" spans="1:10" ht="15" customHeight="1">
      <c r="A42" s="324" t="s">
        <v>55</v>
      </c>
      <c r="B42" s="21"/>
      <c r="C42" s="21"/>
      <c r="D42" s="21"/>
      <c r="E42" s="21"/>
      <c r="F42" s="21"/>
      <c r="G42" s="21"/>
      <c r="H42" s="21"/>
      <c r="I42" s="15"/>
      <c r="J42" s="16"/>
    </row>
    <row r="43" spans="1:10" ht="15" customHeight="1">
      <c r="A43" s="24" t="s">
        <v>56</v>
      </c>
      <c r="B43" s="25">
        <v>5</v>
      </c>
      <c r="C43" s="25">
        <v>2</v>
      </c>
      <c r="D43" s="25">
        <v>1</v>
      </c>
      <c r="E43" s="32">
        <v>1</v>
      </c>
      <c r="F43" s="32">
        <v>0</v>
      </c>
      <c r="G43" s="32">
        <v>0</v>
      </c>
      <c r="H43" s="2">
        <f>SUM(B43:G43)</f>
        <v>9</v>
      </c>
      <c r="I43" s="15"/>
      <c r="J43" s="16"/>
    </row>
    <row r="44" spans="1:10" ht="15" customHeight="1">
      <c r="A44" s="24" t="s">
        <v>57</v>
      </c>
      <c r="B44" s="25">
        <v>23</v>
      </c>
      <c r="C44" s="25">
        <v>19</v>
      </c>
      <c r="D44" s="25">
        <v>20</v>
      </c>
      <c r="E44" s="25">
        <v>6</v>
      </c>
      <c r="F44" s="25">
        <v>8</v>
      </c>
      <c r="G44" s="25">
        <v>8</v>
      </c>
      <c r="H44" s="25">
        <f>SUM(B44:G44)</f>
        <v>84</v>
      </c>
      <c r="I44" s="15"/>
      <c r="J44" s="16"/>
    </row>
    <row r="45" spans="1:10" ht="15" customHeight="1">
      <c r="A45" s="24" t="s">
        <v>58</v>
      </c>
      <c r="B45" s="25">
        <v>44</v>
      </c>
      <c r="C45" s="25">
        <v>58</v>
      </c>
      <c r="D45" s="25">
        <v>27</v>
      </c>
      <c r="E45" s="25">
        <v>17</v>
      </c>
      <c r="F45" s="25">
        <v>7</v>
      </c>
      <c r="G45" s="25">
        <v>7</v>
      </c>
      <c r="H45" s="25">
        <f>SUM(B45:G45)</f>
        <v>160</v>
      </c>
      <c r="I45" s="15"/>
      <c r="J45" s="16"/>
    </row>
    <row r="46" spans="1:10" ht="15" customHeight="1">
      <c r="A46" s="24" t="s">
        <v>259</v>
      </c>
      <c r="B46" s="25">
        <v>16</v>
      </c>
      <c r="C46" s="25">
        <v>40</v>
      </c>
      <c r="D46" s="25">
        <v>3</v>
      </c>
      <c r="E46" s="25">
        <v>2</v>
      </c>
      <c r="F46" s="25">
        <v>0</v>
      </c>
      <c r="G46" s="25">
        <v>0</v>
      </c>
      <c r="H46" s="25">
        <f>SUM(B46:G46)</f>
        <v>61</v>
      </c>
      <c r="I46" s="15"/>
      <c r="J46" s="16"/>
    </row>
    <row r="47" spans="1:10" ht="15" customHeight="1">
      <c r="A47" s="24" t="s">
        <v>308</v>
      </c>
      <c r="B47" s="25">
        <v>0</v>
      </c>
      <c r="C47" s="25">
        <v>0</v>
      </c>
      <c r="D47" s="25">
        <v>4</v>
      </c>
      <c r="E47" s="25">
        <v>0</v>
      </c>
      <c r="F47" s="25">
        <v>0</v>
      </c>
      <c r="G47" s="25">
        <v>0</v>
      </c>
      <c r="H47" s="25">
        <f>SUM(B47:G47)</f>
        <v>4</v>
      </c>
      <c r="I47" s="15"/>
      <c r="J47" s="16"/>
    </row>
    <row r="48" spans="1:10" ht="15" customHeight="1">
      <c r="A48" s="27" t="s">
        <v>43</v>
      </c>
      <c r="B48" s="35">
        <f>SUM(B43:B47)</f>
        <v>88</v>
      </c>
      <c r="C48" s="35">
        <f aca="true" t="shared" si="6" ref="C48:H48">SUM(C43:C47)</f>
        <v>119</v>
      </c>
      <c r="D48" s="35">
        <f t="shared" si="6"/>
        <v>55</v>
      </c>
      <c r="E48" s="35">
        <f t="shared" si="6"/>
        <v>26</v>
      </c>
      <c r="F48" s="35">
        <f t="shared" si="6"/>
        <v>15</v>
      </c>
      <c r="G48" s="35">
        <f t="shared" si="6"/>
        <v>15</v>
      </c>
      <c r="H48" s="35">
        <f t="shared" si="6"/>
        <v>318</v>
      </c>
      <c r="I48" s="15"/>
      <c r="J48" s="16"/>
    </row>
    <row r="49" spans="1:10" ht="9" customHeight="1">
      <c r="A49" s="30"/>
      <c r="B49" s="33"/>
      <c r="C49" s="33"/>
      <c r="D49" s="33"/>
      <c r="E49" s="33"/>
      <c r="F49" s="33"/>
      <c r="G49" s="33"/>
      <c r="H49" s="36"/>
      <c r="I49" s="15"/>
      <c r="J49" s="16"/>
    </row>
    <row r="50" spans="1:10" ht="15" customHeight="1">
      <c r="A50" s="45" t="s">
        <v>59</v>
      </c>
      <c r="B50" s="32"/>
      <c r="C50" s="32"/>
      <c r="D50" s="32"/>
      <c r="E50" s="32"/>
      <c r="F50" s="32"/>
      <c r="G50" s="32"/>
      <c r="H50" s="21"/>
      <c r="I50" s="15"/>
      <c r="J50" s="16"/>
    </row>
    <row r="51" spans="1:10" ht="15" customHeight="1">
      <c r="A51" s="24" t="s">
        <v>60</v>
      </c>
      <c r="B51" s="25">
        <v>8</v>
      </c>
      <c r="C51" s="25">
        <v>3</v>
      </c>
      <c r="D51" s="25">
        <v>0</v>
      </c>
      <c r="E51" s="25">
        <v>0</v>
      </c>
      <c r="F51" s="25">
        <v>0</v>
      </c>
      <c r="G51" s="25">
        <v>0</v>
      </c>
      <c r="H51" s="2">
        <f aca="true" t="shared" si="7" ref="H51:H58">SUM(B51:G51)</f>
        <v>11</v>
      </c>
      <c r="I51" s="15"/>
      <c r="J51" s="16"/>
    </row>
    <row r="52" spans="1:10" ht="15" customHeight="1">
      <c r="A52" s="24" t="s">
        <v>61</v>
      </c>
      <c r="B52" s="25">
        <v>0</v>
      </c>
      <c r="C52" s="25">
        <v>5</v>
      </c>
      <c r="D52" s="25">
        <v>3</v>
      </c>
      <c r="E52" s="25">
        <v>3</v>
      </c>
      <c r="F52" s="25">
        <v>0</v>
      </c>
      <c r="G52" s="25">
        <v>0</v>
      </c>
      <c r="H52" s="25">
        <f t="shared" si="7"/>
        <v>11</v>
      </c>
      <c r="I52" s="15"/>
      <c r="J52" s="16"/>
    </row>
    <row r="53" spans="1:10" ht="15" customHeight="1">
      <c r="A53" s="24" t="s">
        <v>62</v>
      </c>
      <c r="B53" s="25">
        <v>0</v>
      </c>
      <c r="C53" s="25">
        <v>2</v>
      </c>
      <c r="D53" s="25">
        <v>1</v>
      </c>
      <c r="E53" s="32">
        <v>0</v>
      </c>
      <c r="F53" s="32">
        <v>0</v>
      </c>
      <c r="G53" s="32">
        <v>0</v>
      </c>
      <c r="H53" s="25">
        <f t="shared" si="7"/>
        <v>3</v>
      </c>
      <c r="I53" s="15"/>
      <c r="J53" s="16"/>
    </row>
    <row r="54" spans="1:10" ht="15" customHeight="1">
      <c r="A54" s="24" t="s">
        <v>19</v>
      </c>
      <c r="B54" s="25">
        <v>6</v>
      </c>
      <c r="C54" s="25">
        <v>2</v>
      </c>
      <c r="D54" s="25">
        <v>2</v>
      </c>
      <c r="E54" s="32">
        <v>0</v>
      </c>
      <c r="F54" s="32">
        <v>0</v>
      </c>
      <c r="G54" s="32">
        <v>0</v>
      </c>
      <c r="H54" s="2">
        <f t="shared" si="7"/>
        <v>10</v>
      </c>
      <c r="I54" s="15"/>
      <c r="J54" s="16"/>
    </row>
    <row r="55" spans="1:10" ht="15" customHeight="1">
      <c r="A55" s="24" t="s">
        <v>63</v>
      </c>
      <c r="B55" s="26">
        <v>0</v>
      </c>
      <c r="C55" s="26">
        <v>1</v>
      </c>
      <c r="D55" s="26">
        <v>0</v>
      </c>
      <c r="E55" s="26">
        <v>0</v>
      </c>
      <c r="F55" s="26">
        <v>0</v>
      </c>
      <c r="G55" s="26">
        <v>1</v>
      </c>
      <c r="H55" s="25">
        <f t="shared" si="7"/>
        <v>2</v>
      </c>
      <c r="I55" s="15"/>
      <c r="J55" s="16"/>
    </row>
    <row r="56" spans="1:10" ht="15" customHeight="1">
      <c r="A56" s="24" t="s">
        <v>64</v>
      </c>
      <c r="B56" s="25">
        <v>0</v>
      </c>
      <c r="C56" s="25">
        <v>5</v>
      </c>
      <c r="D56" s="25">
        <v>0</v>
      </c>
      <c r="E56" s="32">
        <v>0</v>
      </c>
      <c r="F56" s="32">
        <v>0</v>
      </c>
      <c r="G56" s="32">
        <v>0</v>
      </c>
      <c r="H56" s="25">
        <f t="shared" si="7"/>
        <v>5</v>
      </c>
      <c r="I56" s="15"/>
      <c r="J56" s="16"/>
    </row>
    <row r="57" spans="1:10" ht="15" customHeight="1">
      <c r="A57" s="24" t="s">
        <v>65</v>
      </c>
      <c r="B57" s="25">
        <v>3</v>
      </c>
      <c r="C57" s="25">
        <v>1</v>
      </c>
      <c r="D57" s="25">
        <v>0</v>
      </c>
      <c r="E57" s="32">
        <v>0</v>
      </c>
      <c r="F57" s="32">
        <v>0</v>
      </c>
      <c r="G57" s="32">
        <v>0</v>
      </c>
      <c r="H57" s="2">
        <f t="shared" si="7"/>
        <v>4</v>
      </c>
      <c r="I57" s="15"/>
      <c r="J57" s="16"/>
    </row>
    <row r="58" spans="1:10" ht="15" customHeight="1">
      <c r="A58" s="24" t="s">
        <v>273</v>
      </c>
      <c r="B58" s="37">
        <v>24</v>
      </c>
      <c r="C58" s="37">
        <v>0</v>
      </c>
      <c r="D58" s="37">
        <v>18</v>
      </c>
      <c r="E58" s="37">
        <v>0</v>
      </c>
      <c r="F58" s="37">
        <v>0</v>
      </c>
      <c r="G58" s="37">
        <v>2</v>
      </c>
      <c r="H58" s="37">
        <f t="shared" si="7"/>
        <v>44</v>
      </c>
      <c r="I58" s="15"/>
      <c r="J58" s="16"/>
    </row>
    <row r="59" spans="1:10" ht="15" customHeight="1">
      <c r="A59" s="27" t="s">
        <v>43</v>
      </c>
      <c r="B59" s="38">
        <f aca="true" t="shared" si="8" ref="B59:H59">SUM(B51:B58)</f>
        <v>41</v>
      </c>
      <c r="C59" s="38">
        <f t="shared" si="8"/>
        <v>19</v>
      </c>
      <c r="D59" s="38">
        <f t="shared" si="8"/>
        <v>24</v>
      </c>
      <c r="E59" s="38">
        <f t="shared" si="8"/>
        <v>3</v>
      </c>
      <c r="F59" s="38">
        <f t="shared" si="8"/>
        <v>0</v>
      </c>
      <c r="G59" s="38">
        <f t="shared" si="8"/>
        <v>3</v>
      </c>
      <c r="H59" s="38">
        <f t="shared" si="8"/>
        <v>90</v>
      </c>
      <c r="I59" s="15"/>
      <c r="J59" s="16"/>
    </row>
    <row r="60" spans="1:10" ht="9" customHeight="1">
      <c r="A60" s="42"/>
      <c r="B60" s="43"/>
      <c r="C60" s="43"/>
      <c r="D60" s="43"/>
      <c r="E60" s="43"/>
      <c r="F60" s="43"/>
      <c r="G60" s="43"/>
      <c r="H60" s="43"/>
      <c r="I60" s="15"/>
      <c r="J60" s="16"/>
    </row>
    <row r="61" spans="1:10" ht="15" customHeight="1">
      <c r="A61" s="324" t="s">
        <v>66</v>
      </c>
      <c r="B61" s="32"/>
      <c r="C61" s="32"/>
      <c r="D61" s="32"/>
      <c r="E61" s="32"/>
      <c r="F61" s="32"/>
      <c r="G61" s="32"/>
      <c r="H61" s="21"/>
      <c r="I61" s="15"/>
      <c r="J61" s="16"/>
    </row>
    <row r="62" spans="1:10" ht="15" customHeight="1">
      <c r="A62" s="24" t="s">
        <v>67</v>
      </c>
      <c r="B62" s="32">
        <v>208</v>
      </c>
      <c r="C62" s="32">
        <v>91</v>
      </c>
      <c r="D62" s="32">
        <v>84</v>
      </c>
      <c r="E62" s="32">
        <v>21</v>
      </c>
      <c r="F62" s="32">
        <v>25</v>
      </c>
      <c r="G62" s="32">
        <v>10</v>
      </c>
      <c r="H62" s="2">
        <f>SUM(B62:G62)</f>
        <v>439</v>
      </c>
      <c r="I62" s="15"/>
      <c r="J62" s="16"/>
    </row>
    <row r="63" spans="1:10" ht="15" customHeight="1">
      <c r="A63" s="24" t="s">
        <v>33</v>
      </c>
      <c r="B63" s="25">
        <v>3</v>
      </c>
      <c r="C63" s="25">
        <v>5</v>
      </c>
      <c r="D63" s="25">
        <v>5</v>
      </c>
      <c r="E63" s="25">
        <v>4</v>
      </c>
      <c r="F63" s="25">
        <v>0</v>
      </c>
      <c r="G63" s="25">
        <v>4</v>
      </c>
      <c r="H63" s="25">
        <f>SUM(B63:G63)</f>
        <v>21</v>
      </c>
      <c r="I63" s="15"/>
      <c r="J63" s="16"/>
    </row>
    <row r="64" spans="1:10" ht="15" customHeight="1">
      <c r="A64" s="24" t="s">
        <v>68</v>
      </c>
      <c r="B64" s="25">
        <v>3</v>
      </c>
      <c r="C64" s="25">
        <v>3</v>
      </c>
      <c r="D64" s="25">
        <v>18</v>
      </c>
      <c r="E64" s="25">
        <v>1</v>
      </c>
      <c r="F64" s="25">
        <v>0</v>
      </c>
      <c r="G64" s="25">
        <v>7</v>
      </c>
      <c r="H64" s="25">
        <f>SUM(B64:G64)</f>
        <v>32</v>
      </c>
      <c r="I64" s="15"/>
      <c r="J64" s="16"/>
    </row>
    <row r="65" spans="1:10" ht="15" customHeight="1">
      <c r="A65" s="24" t="s">
        <v>69</v>
      </c>
      <c r="B65" s="25">
        <v>97</v>
      </c>
      <c r="C65" s="25">
        <v>9</v>
      </c>
      <c r="D65" s="25">
        <v>5</v>
      </c>
      <c r="E65" s="25">
        <v>0</v>
      </c>
      <c r="F65" s="25">
        <v>0</v>
      </c>
      <c r="G65" s="25">
        <v>0</v>
      </c>
      <c r="H65" s="2">
        <f>SUM(B65:G65)</f>
        <v>111</v>
      </c>
      <c r="I65" s="15"/>
      <c r="J65" s="16"/>
    </row>
    <row r="66" spans="1:10" ht="15" customHeight="1">
      <c r="A66" s="24" t="s">
        <v>265</v>
      </c>
      <c r="B66" s="25">
        <v>20</v>
      </c>
      <c r="C66" s="25">
        <v>21</v>
      </c>
      <c r="D66" s="25">
        <v>27</v>
      </c>
      <c r="E66" s="25">
        <v>1</v>
      </c>
      <c r="F66" s="25">
        <v>0</v>
      </c>
      <c r="G66" s="25">
        <v>0</v>
      </c>
      <c r="H66" s="25">
        <f>SUM(B66:G66)</f>
        <v>69</v>
      </c>
      <c r="I66" s="15"/>
      <c r="J66" s="16"/>
    </row>
    <row r="67" spans="1:10" ht="15" customHeight="1">
      <c r="A67" s="27" t="s">
        <v>43</v>
      </c>
      <c r="B67" s="38">
        <f aca="true" t="shared" si="9" ref="B67:H67">SUM(B62:B66)</f>
        <v>331</v>
      </c>
      <c r="C67" s="38">
        <f t="shared" si="9"/>
        <v>129</v>
      </c>
      <c r="D67" s="38">
        <f t="shared" si="9"/>
        <v>139</v>
      </c>
      <c r="E67" s="38">
        <f t="shared" si="9"/>
        <v>27</v>
      </c>
      <c r="F67" s="38">
        <f t="shared" si="9"/>
        <v>25</v>
      </c>
      <c r="G67" s="38">
        <f t="shared" si="9"/>
        <v>21</v>
      </c>
      <c r="H67" s="38">
        <f t="shared" si="9"/>
        <v>672</v>
      </c>
      <c r="I67" s="15"/>
      <c r="J67" s="16"/>
    </row>
    <row r="68" spans="1:10" ht="9" customHeight="1">
      <c r="A68" s="42"/>
      <c r="B68" s="43"/>
      <c r="C68" s="43"/>
      <c r="D68" s="43"/>
      <c r="E68" s="43"/>
      <c r="F68" s="43"/>
      <c r="G68" s="44"/>
      <c r="H68" s="43"/>
      <c r="I68" s="15"/>
      <c r="J68" s="16"/>
    </row>
    <row r="69" spans="1:10" ht="15" customHeight="1" thickBot="1">
      <c r="A69" s="323" t="s">
        <v>8</v>
      </c>
      <c r="B69" s="46">
        <f>B20+B27+B34+B40+B48+B67+B59</f>
        <v>1004</v>
      </c>
      <c r="C69" s="46">
        <f>SUM(C20,C27,C34,C40,C48,C59,C67)</f>
        <v>486</v>
      </c>
      <c r="D69" s="46">
        <f>SUM(D20,D27,D34,D40,D48,D59,D67)</f>
        <v>516</v>
      </c>
      <c r="E69" s="46">
        <f>E20+E27+E34+E40+E48+E67+E59</f>
        <v>81</v>
      </c>
      <c r="F69" s="46">
        <f>F20+F27+F34+F40+F48+F67+F59</f>
        <v>61</v>
      </c>
      <c r="G69" s="47">
        <f>G20+G27+G34+G40+G48+G67+G59</f>
        <v>57</v>
      </c>
      <c r="H69" s="46">
        <f>H20+H27+H34+H40+H48+H67+H59</f>
        <v>2205</v>
      </c>
      <c r="I69" s="15"/>
      <c r="J69" s="16"/>
    </row>
    <row r="70" spans="1:10" s="53" customFormat="1" ht="15" customHeight="1">
      <c r="A70" s="48" t="s">
        <v>276</v>
      </c>
      <c r="B70" s="49"/>
      <c r="C70" s="49"/>
      <c r="D70" s="49"/>
      <c r="E70" s="49"/>
      <c r="F70" s="49"/>
      <c r="G70" s="50"/>
      <c r="H70" s="49"/>
      <c r="I70" s="51"/>
      <c r="J70" s="52"/>
    </row>
    <row r="71" spans="1:10" s="53" customFormat="1" ht="15" customHeight="1">
      <c r="A71" s="54" t="s">
        <v>309</v>
      </c>
      <c r="B71" s="55"/>
      <c r="C71" s="55"/>
      <c r="D71" s="55"/>
      <c r="E71" s="55"/>
      <c r="F71" s="55"/>
      <c r="G71" s="55"/>
      <c r="H71" s="55"/>
      <c r="I71" s="51"/>
      <c r="J71" s="52"/>
    </row>
    <row r="72" spans="1:10" s="53" customFormat="1" ht="15" customHeight="1">
      <c r="A72" s="54" t="s">
        <v>260</v>
      </c>
      <c r="B72" s="49"/>
      <c r="C72" s="49"/>
      <c r="D72" s="49"/>
      <c r="E72" s="56"/>
      <c r="F72" s="49"/>
      <c r="G72" s="50"/>
      <c r="H72" s="49"/>
      <c r="I72" s="51"/>
      <c r="J72" s="52"/>
    </row>
    <row r="73" spans="1:10" s="53" customFormat="1" ht="15" customHeight="1">
      <c r="A73" s="54" t="s">
        <v>262</v>
      </c>
      <c r="B73" s="49"/>
      <c r="C73" s="49"/>
      <c r="D73" s="49"/>
      <c r="E73" s="49"/>
      <c r="F73" s="49"/>
      <c r="G73" s="50"/>
      <c r="H73" s="49"/>
      <c r="I73" s="51"/>
      <c r="J73" s="52"/>
    </row>
    <row r="74" spans="1:10" s="53" customFormat="1" ht="15" customHeight="1">
      <c r="A74" s="54" t="s">
        <v>263</v>
      </c>
      <c r="B74" s="49"/>
      <c r="C74" s="49"/>
      <c r="D74" s="49"/>
      <c r="E74" s="49"/>
      <c r="F74" s="49"/>
      <c r="G74" s="50"/>
      <c r="H74" s="49"/>
      <c r="I74" s="51"/>
      <c r="J74" s="52"/>
    </row>
    <row r="75" spans="1:10" s="53" customFormat="1" ht="15" customHeight="1">
      <c r="A75" s="54" t="s">
        <v>264</v>
      </c>
      <c r="B75" s="49"/>
      <c r="C75" s="49"/>
      <c r="D75" s="49"/>
      <c r="E75" s="49"/>
      <c r="F75" s="49"/>
      <c r="G75" s="50"/>
      <c r="H75" s="49"/>
      <c r="I75" s="51"/>
      <c r="J75" s="52"/>
    </row>
    <row r="76" spans="1:10" s="53" customFormat="1" ht="15" customHeight="1">
      <c r="A76" s="57" t="s">
        <v>261</v>
      </c>
      <c r="B76" s="49"/>
      <c r="C76" s="49"/>
      <c r="D76" s="49"/>
      <c r="E76" s="49"/>
      <c r="F76" s="49"/>
      <c r="G76" s="50"/>
      <c r="H76" s="49"/>
      <c r="I76" s="51"/>
      <c r="J76" s="52"/>
    </row>
    <row r="77" spans="2:8" s="53" customFormat="1" ht="15" customHeight="1">
      <c r="B77" s="56"/>
      <c r="C77" s="58"/>
      <c r="D77" s="58"/>
      <c r="E77" s="56"/>
      <c r="F77" s="58"/>
      <c r="G77" s="58"/>
      <c r="H77" s="56"/>
    </row>
    <row r="78" ht="15" customHeight="1"/>
    <row r="79" ht="15" customHeight="1"/>
    <row r="80" ht="15" customHeight="1"/>
    <row r="81" ht="15" customHeight="1"/>
    <row r="82" ht="29.25" customHeight="1"/>
    <row r="83" ht="15" customHeight="1"/>
    <row r="84" ht="16.5" customHeight="1"/>
    <row r="85" ht="9" customHeight="1"/>
    <row r="86" ht="16.5" customHeight="1"/>
    <row r="87" ht="9" customHeight="1"/>
    <row r="88" ht="16.5" customHeight="1"/>
    <row r="89" ht="9" customHeight="1"/>
    <row r="90" ht="16.5" customHeight="1"/>
    <row r="91" ht="9" customHeight="1"/>
    <row r="92" ht="16.5" customHeight="1"/>
    <row r="93" ht="9" customHeight="1"/>
    <row r="94" ht="16.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27" customHeight="1"/>
    <row r="104" ht="15" customHeight="1"/>
    <row r="105" ht="15" customHeight="1"/>
    <row r="106" ht="9" customHeight="1"/>
    <row r="107" ht="15" customHeight="1"/>
    <row r="108" ht="9.75" customHeight="1"/>
    <row r="109" ht="9" customHeight="1"/>
    <row r="110" ht="15" customHeight="1"/>
    <row r="111" ht="15" customHeight="1"/>
  </sheetData>
  <sheetProtection/>
  <mergeCells count="3">
    <mergeCell ref="A1:H1"/>
    <mergeCell ref="A2:A3"/>
    <mergeCell ref="B2:H2"/>
  </mergeCells>
  <printOptions/>
  <pageMargins left="0.25" right="0.25" top="0.75" bottom="0.75" header="0.3" footer="0.3"/>
  <pageSetup fitToHeight="0" fitToWidth="1" horizontalDpi="600" verticalDpi="600" orientation="portrait" scale="66" r:id="rId1"/>
  <ignoredErrors>
    <ignoredError sqref="B13:G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zoomScaleSheetLayoutView="90" zoomScalePageLayoutView="0" workbookViewId="0" topLeftCell="A19">
      <selection activeCell="E8" sqref="E8"/>
    </sheetView>
  </sheetViews>
  <sheetFormatPr defaultColWidth="11.421875" defaultRowHeight="15"/>
  <cols>
    <col min="1" max="1" width="21.28125" style="17" customWidth="1"/>
    <col min="2" max="2" width="18.421875" style="17" customWidth="1"/>
    <col min="3" max="3" width="18.28125" style="17" customWidth="1"/>
    <col min="4" max="4" width="18.421875" style="17" customWidth="1"/>
    <col min="5" max="6" width="18.28125" style="17" customWidth="1"/>
    <col min="7" max="7" width="18.140625" style="17" customWidth="1"/>
    <col min="8" max="9" width="18.28125" style="17" customWidth="1"/>
    <col min="10" max="16384" width="11.421875" style="17" customWidth="1"/>
  </cols>
  <sheetData>
    <row r="1" spans="1:10" ht="19.5" thickBot="1">
      <c r="A1" s="359" t="s">
        <v>326</v>
      </c>
      <c r="B1" s="359"/>
      <c r="C1" s="359"/>
      <c r="D1" s="359"/>
      <c r="E1" s="359"/>
      <c r="F1" s="359"/>
      <c r="G1" s="359"/>
      <c r="H1" s="359"/>
      <c r="I1" s="359"/>
      <c r="J1" s="16"/>
    </row>
    <row r="2" spans="1:10" ht="18.75" thickBot="1">
      <c r="A2" s="363" t="s">
        <v>70</v>
      </c>
      <c r="B2" s="361" t="s">
        <v>1</v>
      </c>
      <c r="C2" s="361"/>
      <c r="D2" s="361"/>
      <c r="E2" s="361"/>
      <c r="F2" s="361"/>
      <c r="G2" s="361"/>
      <c r="H2" s="361"/>
      <c r="I2" s="61"/>
      <c r="J2" s="16"/>
    </row>
    <row r="3" spans="1:10" ht="30.75" customHeight="1" thickBot="1">
      <c r="A3" s="364"/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62" t="s">
        <v>71</v>
      </c>
      <c r="I3" s="18" t="s">
        <v>8</v>
      </c>
      <c r="J3" s="16"/>
    </row>
    <row r="4" spans="1:10" ht="18">
      <c r="A4" s="63"/>
      <c r="B4" s="64"/>
      <c r="C4" s="64"/>
      <c r="D4" s="64"/>
      <c r="E4" s="64"/>
      <c r="F4" s="64"/>
      <c r="G4" s="64"/>
      <c r="H4" s="63"/>
      <c r="I4" s="64"/>
      <c r="J4" s="16"/>
    </row>
    <row r="5" spans="1:10" ht="57" customHeight="1">
      <c r="A5" s="65" t="s">
        <v>72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123.0585</v>
      </c>
      <c r="I5" s="2">
        <f aca="true" t="shared" si="0" ref="I5:I11">SUM(B5:H5)</f>
        <v>123.0585</v>
      </c>
      <c r="J5" s="66"/>
    </row>
    <row r="6" spans="1:10" ht="18">
      <c r="A6" s="67"/>
      <c r="B6" s="2"/>
      <c r="C6" s="2"/>
      <c r="D6" s="2"/>
      <c r="E6" s="2"/>
      <c r="F6" s="2"/>
      <c r="G6" s="2"/>
      <c r="H6" s="2"/>
      <c r="I6" s="2">
        <f t="shared" si="0"/>
        <v>0</v>
      </c>
      <c r="J6" s="66"/>
    </row>
    <row r="7" spans="1:10" ht="54">
      <c r="A7" s="65" t="s">
        <v>73</v>
      </c>
      <c r="B7" s="2">
        <v>68.485</v>
      </c>
      <c r="C7" s="2">
        <v>46.1424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f t="shared" si="0"/>
        <v>114.6274</v>
      </c>
      <c r="J7" s="66"/>
    </row>
    <row r="8" spans="1:10" ht="18">
      <c r="A8" s="67"/>
      <c r="B8" s="2"/>
      <c r="C8" s="2"/>
      <c r="D8" s="2"/>
      <c r="E8" s="2"/>
      <c r="F8" s="2"/>
      <c r="G8" s="2"/>
      <c r="H8" s="2"/>
      <c r="I8" s="2">
        <f t="shared" si="0"/>
        <v>0</v>
      </c>
      <c r="J8" s="66"/>
    </row>
    <row r="9" spans="1:10" ht="54">
      <c r="A9" s="65" t="s">
        <v>74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f t="shared" si="0"/>
        <v>0</v>
      </c>
      <c r="J9" s="66"/>
    </row>
    <row r="10" spans="1:10" ht="18">
      <c r="A10" s="67"/>
      <c r="B10" s="2"/>
      <c r="C10" s="2"/>
      <c r="D10" s="2"/>
      <c r="E10" s="2"/>
      <c r="F10" s="2"/>
      <c r="G10" s="2"/>
      <c r="H10" s="2"/>
      <c r="I10" s="2">
        <f t="shared" si="0"/>
        <v>0</v>
      </c>
      <c r="J10" s="66"/>
    </row>
    <row r="11" spans="1:10" ht="53.25" customHeight="1">
      <c r="A11" s="65" t="s">
        <v>75</v>
      </c>
      <c r="B11" s="2">
        <v>150.5456</v>
      </c>
      <c r="C11" s="2">
        <v>100.55227000000001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f t="shared" si="0"/>
        <v>251.09787</v>
      </c>
      <c r="J11" s="66"/>
    </row>
    <row r="12" spans="1:10" ht="18">
      <c r="A12" s="67"/>
      <c r="B12" s="2"/>
      <c r="C12" s="2"/>
      <c r="D12" s="2"/>
      <c r="E12" s="2"/>
      <c r="F12" s="2"/>
      <c r="G12" s="2"/>
      <c r="H12" s="2"/>
      <c r="I12" s="2"/>
      <c r="J12" s="66"/>
    </row>
    <row r="13" spans="1:10" ht="54">
      <c r="A13" s="65" t="s">
        <v>76</v>
      </c>
      <c r="B13" s="2">
        <v>77600.57316000003</v>
      </c>
      <c r="C13" s="2">
        <v>44287.213809999994</v>
      </c>
      <c r="D13" s="2">
        <v>72764.48830999999</v>
      </c>
      <c r="E13" s="2">
        <v>6296.972239999999</v>
      </c>
      <c r="F13" s="2">
        <v>3413.2893999999987</v>
      </c>
      <c r="G13" s="2">
        <v>4928.006910000001</v>
      </c>
      <c r="H13" s="2">
        <v>3550.1147400000004</v>
      </c>
      <c r="I13" s="2">
        <f>SUM(B13:H13)</f>
        <v>212840.65857</v>
      </c>
      <c r="J13" s="66"/>
    </row>
    <row r="14" spans="1:10" ht="18">
      <c r="A14" s="68"/>
      <c r="B14" s="2"/>
      <c r="C14" s="2"/>
      <c r="D14" s="2"/>
      <c r="E14" s="2"/>
      <c r="F14" s="2"/>
      <c r="G14" s="2"/>
      <c r="H14" s="2"/>
      <c r="I14" s="2"/>
      <c r="J14" s="66"/>
    </row>
    <row r="15" spans="1:10" ht="18.75" thickBot="1">
      <c r="A15" s="69" t="s">
        <v>8</v>
      </c>
      <c r="B15" s="47">
        <f aca="true" t="shared" si="1" ref="B15:H15">SUM(B5:B13)</f>
        <v>77819.60376000003</v>
      </c>
      <c r="C15" s="47">
        <f t="shared" si="1"/>
        <v>44433.90847999999</v>
      </c>
      <c r="D15" s="47">
        <f t="shared" si="1"/>
        <v>72764.48830999999</v>
      </c>
      <c r="E15" s="47">
        <f t="shared" si="1"/>
        <v>6296.972239999999</v>
      </c>
      <c r="F15" s="47">
        <f t="shared" si="1"/>
        <v>3413.2893999999987</v>
      </c>
      <c r="G15" s="47">
        <f t="shared" si="1"/>
        <v>4928.006910000001</v>
      </c>
      <c r="H15" s="47">
        <f t="shared" si="1"/>
        <v>3673.1732400000005</v>
      </c>
      <c r="I15" s="47">
        <f>SUM(B15:H15)</f>
        <v>213329.44234</v>
      </c>
      <c r="J15" s="66"/>
    </row>
    <row r="16" spans="1:10" s="53" customFormat="1" ht="12.75">
      <c r="A16" s="48" t="s">
        <v>324</v>
      </c>
      <c r="B16" s="51"/>
      <c r="C16" s="51"/>
      <c r="D16" s="51"/>
      <c r="E16" s="51"/>
      <c r="F16" s="51"/>
      <c r="G16" s="51"/>
      <c r="H16" s="51"/>
      <c r="I16" s="51"/>
      <c r="J16" s="52"/>
    </row>
    <row r="17" spans="1:10" s="53" customFormat="1" ht="12" customHeight="1">
      <c r="A17" s="57" t="s">
        <v>266</v>
      </c>
      <c r="B17" s="51"/>
      <c r="C17" s="51"/>
      <c r="D17" s="51"/>
      <c r="E17" s="51"/>
      <c r="F17" s="51"/>
      <c r="G17" s="51"/>
      <c r="H17" s="51"/>
      <c r="I17" s="51"/>
      <c r="J17" s="52"/>
    </row>
    <row r="18" spans="1:10" s="53" customFormat="1" ht="12" customHeight="1">
      <c r="A18" s="57" t="s">
        <v>231</v>
      </c>
      <c r="B18" s="51"/>
      <c r="C18" s="51"/>
      <c r="D18" s="51"/>
      <c r="E18" s="51"/>
      <c r="F18" s="51"/>
      <c r="G18" s="51"/>
      <c r="H18" s="51"/>
      <c r="I18" s="51"/>
      <c r="J18" s="52"/>
    </row>
    <row r="19" spans="1:10" ht="18">
      <c r="A19" s="68"/>
      <c r="B19" s="15"/>
      <c r="C19" s="15"/>
      <c r="D19" s="15"/>
      <c r="E19" s="15"/>
      <c r="F19" s="15"/>
      <c r="G19" s="15"/>
      <c r="H19" s="15"/>
      <c r="I19" s="15"/>
      <c r="J19" s="16"/>
    </row>
    <row r="20" spans="1:10" ht="19.5" thickBot="1">
      <c r="A20" s="359" t="s">
        <v>325</v>
      </c>
      <c r="B20" s="359"/>
      <c r="C20" s="359"/>
      <c r="D20" s="359"/>
      <c r="E20" s="359"/>
      <c r="F20" s="359"/>
      <c r="G20" s="359"/>
      <c r="H20" s="359"/>
      <c r="I20" s="359"/>
      <c r="J20" s="16"/>
    </row>
    <row r="21" spans="1:10" ht="18.75" thickBot="1">
      <c r="A21" s="363" t="s">
        <v>77</v>
      </c>
      <c r="B21" s="361" t="s">
        <v>1</v>
      </c>
      <c r="C21" s="361"/>
      <c r="D21" s="361"/>
      <c r="E21" s="361"/>
      <c r="F21" s="361"/>
      <c r="G21" s="361"/>
      <c r="H21" s="361"/>
      <c r="I21" s="61"/>
      <c r="J21" s="16"/>
    </row>
    <row r="22" spans="1:10" ht="36.75" thickBot="1">
      <c r="A22" s="364"/>
      <c r="B22" s="18" t="s">
        <v>2</v>
      </c>
      <c r="C22" s="18" t="s">
        <v>3</v>
      </c>
      <c r="D22" s="18" t="s">
        <v>4</v>
      </c>
      <c r="E22" s="18" t="s">
        <v>5</v>
      </c>
      <c r="F22" s="18" t="s">
        <v>6</v>
      </c>
      <c r="G22" s="18" t="s">
        <v>7</v>
      </c>
      <c r="H22" s="62" t="s">
        <v>71</v>
      </c>
      <c r="I22" s="18" t="s">
        <v>8</v>
      </c>
      <c r="J22" s="16"/>
    </row>
    <row r="23" spans="1:10" ht="18">
      <c r="A23" s="63"/>
      <c r="B23" s="64"/>
      <c r="C23" s="64"/>
      <c r="D23" s="64"/>
      <c r="E23" s="64"/>
      <c r="F23" s="64"/>
      <c r="G23" s="64"/>
      <c r="H23" s="63"/>
      <c r="I23" s="64"/>
      <c r="J23" s="16"/>
    </row>
    <row r="24" spans="1:10" ht="36">
      <c r="A24" s="65" t="s">
        <v>78</v>
      </c>
      <c r="B24" s="2">
        <v>16594.26239</v>
      </c>
      <c r="C24" s="2">
        <v>6128.671410000001</v>
      </c>
      <c r="D24" s="2">
        <v>9105.486299999999</v>
      </c>
      <c r="E24" s="2">
        <v>883.9710600000001</v>
      </c>
      <c r="F24" s="2">
        <v>450.09363</v>
      </c>
      <c r="G24" s="2">
        <v>984.2138599999998</v>
      </c>
      <c r="H24" s="2">
        <v>1005.1089300000001</v>
      </c>
      <c r="I24" s="2">
        <f>SUM(B24:H24)</f>
        <v>35151.80757999999</v>
      </c>
      <c r="J24" s="16"/>
    </row>
    <row r="25" spans="1:10" ht="18">
      <c r="A25" s="65"/>
      <c r="B25" s="2"/>
      <c r="C25" s="2"/>
      <c r="D25" s="2"/>
      <c r="E25" s="2"/>
      <c r="F25" s="2"/>
      <c r="G25" s="2"/>
      <c r="H25" s="2"/>
      <c r="I25" s="2"/>
      <c r="J25" s="16"/>
    </row>
    <row r="26" spans="1:10" ht="36">
      <c r="A26" s="65" t="s">
        <v>79</v>
      </c>
      <c r="B26" s="2">
        <v>61225.34137000001</v>
      </c>
      <c r="C26" s="2">
        <v>38305.23707</v>
      </c>
      <c r="D26" s="2">
        <v>63659.00201</v>
      </c>
      <c r="E26" s="2">
        <v>5413.001179999999</v>
      </c>
      <c r="F26" s="2">
        <v>2963.195769999999</v>
      </c>
      <c r="G26" s="2">
        <v>3943.79305</v>
      </c>
      <c r="H26" s="2">
        <v>2668.0643100000007</v>
      </c>
      <c r="I26" s="2">
        <f>SUM(B26:H26)</f>
        <v>178177.63476</v>
      </c>
      <c r="J26" s="16"/>
    </row>
    <row r="27" spans="1:10" ht="18">
      <c r="A27" s="65"/>
      <c r="B27" s="2"/>
      <c r="C27" s="2"/>
      <c r="D27" s="2"/>
      <c r="E27" s="2"/>
      <c r="F27" s="2"/>
      <c r="G27" s="2"/>
      <c r="H27" s="2"/>
      <c r="I27" s="2"/>
      <c r="J27" s="16"/>
    </row>
    <row r="28" spans="1:10" ht="90">
      <c r="A28" s="65" t="s">
        <v>239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f>SUM(B28:H28)</f>
        <v>0</v>
      </c>
      <c r="J28" s="16"/>
    </row>
    <row r="29" spans="1:10" ht="18">
      <c r="A29" s="65"/>
      <c r="B29" s="2"/>
      <c r="C29" s="2"/>
      <c r="D29" s="2"/>
      <c r="E29" s="2"/>
      <c r="F29" s="2"/>
      <c r="G29" s="2"/>
      <c r="H29" s="2"/>
      <c r="I29" s="2"/>
      <c r="J29" s="16"/>
    </row>
    <row r="30" spans="1:10" ht="72">
      <c r="A30" s="65" t="s">
        <v>224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f>SUM(B30:H30)</f>
        <v>0</v>
      </c>
      <c r="J30" s="16"/>
    </row>
    <row r="31" spans="1:10" ht="18">
      <c r="A31" s="20"/>
      <c r="B31" s="2"/>
      <c r="C31" s="2"/>
      <c r="D31" s="2"/>
      <c r="E31" s="2"/>
      <c r="F31" s="2"/>
      <c r="G31" s="2"/>
      <c r="H31" s="2"/>
      <c r="I31" s="2"/>
      <c r="J31" s="16"/>
    </row>
    <row r="32" spans="1:10" s="53" customFormat="1" ht="18.75" thickBot="1">
      <c r="A32" s="69" t="s">
        <v>8</v>
      </c>
      <c r="B32" s="47">
        <f>SUM(B24:B31)</f>
        <v>77819.60376000001</v>
      </c>
      <c r="C32" s="47">
        <f aca="true" t="shared" si="2" ref="C32:I32">SUM(C24:C31)</f>
        <v>44433.908480000006</v>
      </c>
      <c r="D32" s="47">
        <f t="shared" si="2"/>
        <v>72764.48831</v>
      </c>
      <c r="E32" s="47">
        <f t="shared" si="2"/>
        <v>6296.972239999999</v>
      </c>
      <c r="F32" s="47">
        <f t="shared" si="2"/>
        <v>3413.2893999999987</v>
      </c>
      <c r="G32" s="47">
        <f t="shared" si="2"/>
        <v>4928.00691</v>
      </c>
      <c r="H32" s="47">
        <f t="shared" si="2"/>
        <v>3673.173240000001</v>
      </c>
      <c r="I32" s="47">
        <f t="shared" si="2"/>
        <v>213329.44233999998</v>
      </c>
      <c r="J32" s="52"/>
    </row>
    <row r="33" spans="1:10" s="53" customFormat="1" ht="12.75">
      <c r="A33" s="48" t="s">
        <v>324</v>
      </c>
      <c r="B33" s="51"/>
      <c r="C33" s="51"/>
      <c r="D33" s="51"/>
      <c r="E33" s="51"/>
      <c r="F33" s="51"/>
      <c r="G33" s="51"/>
      <c r="H33" s="51"/>
      <c r="I33" s="51"/>
      <c r="J33" s="52"/>
    </row>
    <row r="34" spans="1:9" ht="12" customHeight="1">
      <c r="A34" s="57" t="s">
        <v>266</v>
      </c>
      <c r="B34" s="52"/>
      <c r="C34" s="52"/>
      <c r="D34" s="52"/>
      <c r="E34" s="52"/>
      <c r="F34" s="52"/>
      <c r="G34" s="52"/>
      <c r="H34" s="52"/>
      <c r="I34" s="52"/>
    </row>
    <row r="35" ht="12" customHeight="1">
      <c r="A35" s="57" t="s">
        <v>231</v>
      </c>
    </row>
    <row r="47" ht="18">
      <c r="E47" s="70"/>
    </row>
  </sheetData>
  <sheetProtection/>
  <mergeCells count="6">
    <mergeCell ref="A1:I1"/>
    <mergeCell ref="A2:A3"/>
    <mergeCell ref="B2:H2"/>
    <mergeCell ref="A20:I20"/>
    <mergeCell ref="A21:A22"/>
    <mergeCell ref="B21:H21"/>
  </mergeCells>
  <printOptions horizontalCentered="1"/>
  <pageMargins left="0.4330708661417323" right="0.2362204724409449" top="0.7480314960629921" bottom="0.7480314960629921" header="0.31496062992125984" footer="0.31496062992125984"/>
  <pageSetup horizontalDpi="600" verticalDpi="600" orientation="landscape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zoomScaleSheetLayoutView="80" zoomScalePageLayoutView="0" workbookViewId="0" topLeftCell="A52">
      <selection activeCell="E68" sqref="E68"/>
    </sheetView>
  </sheetViews>
  <sheetFormatPr defaultColWidth="11.421875" defaultRowHeight="15"/>
  <cols>
    <col min="1" max="1" width="26.00390625" style="71" customWidth="1"/>
    <col min="2" max="2" width="12.140625" style="71" customWidth="1"/>
    <col min="3" max="3" width="12.8515625" style="71" customWidth="1"/>
    <col min="4" max="4" width="12.00390625" style="15" customWidth="1"/>
    <col min="5" max="5" width="16.7109375" style="71" customWidth="1"/>
    <col min="6" max="6" width="16.140625" style="71" customWidth="1"/>
    <col min="7" max="7" width="15.57421875" style="71" customWidth="1"/>
    <col min="8" max="8" width="12.8515625" style="71" customWidth="1"/>
    <col min="9" max="16384" width="11.421875" style="71" customWidth="1"/>
  </cols>
  <sheetData>
    <row r="1" spans="1:8" ht="18.75" thickBot="1">
      <c r="A1" s="365" t="s">
        <v>299</v>
      </c>
      <c r="B1" s="365"/>
      <c r="C1" s="365"/>
      <c r="D1" s="365"/>
      <c r="E1" s="365"/>
      <c r="F1" s="365"/>
      <c r="G1" s="365"/>
      <c r="H1" s="365"/>
    </row>
    <row r="2" spans="1:8" ht="18.75" thickBot="1">
      <c r="A2" s="366" t="s">
        <v>80</v>
      </c>
      <c r="B2" s="367" t="s">
        <v>1</v>
      </c>
      <c r="C2" s="368"/>
      <c r="D2" s="368"/>
      <c r="E2" s="368"/>
      <c r="F2" s="368"/>
      <c r="G2" s="368"/>
      <c r="H2" s="368"/>
    </row>
    <row r="3" spans="1:16" s="76" customFormat="1" ht="18.75" thickBot="1">
      <c r="A3" s="367"/>
      <c r="B3" s="72" t="s">
        <v>2</v>
      </c>
      <c r="C3" s="73" t="s">
        <v>3</v>
      </c>
      <c r="D3" s="74" t="s">
        <v>4</v>
      </c>
      <c r="E3" s="73" t="s">
        <v>5</v>
      </c>
      <c r="F3" s="75" t="s">
        <v>6</v>
      </c>
      <c r="G3" s="75" t="s">
        <v>7</v>
      </c>
      <c r="H3" s="75" t="s">
        <v>8</v>
      </c>
      <c r="K3" s="77"/>
      <c r="L3" s="77"/>
      <c r="M3" s="77"/>
      <c r="N3" s="77"/>
      <c r="O3" s="77"/>
      <c r="P3" s="77"/>
    </row>
    <row r="4" spans="1:8" ht="18">
      <c r="A4" s="78" t="s">
        <v>81</v>
      </c>
      <c r="B4" s="79" t="s">
        <v>14</v>
      </c>
      <c r="C4" s="80">
        <f aca="true" t="shared" si="0" ref="C4:H4">C8+C12</f>
        <v>25100</v>
      </c>
      <c r="D4" s="79">
        <f t="shared" si="0"/>
        <v>6439</v>
      </c>
      <c r="E4" s="80">
        <f t="shared" si="0"/>
        <v>2611</v>
      </c>
      <c r="F4" s="81">
        <f t="shared" si="0"/>
        <v>2178</v>
      </c>
      <c r="G4" s="82">
        <f>G8+G12</f>
        <v>1348</v>
      </c>
      <c r="H4" s="82">
        <f t="shared" si="0"/>
        <v>37676</v>
      </c>
    </row>
    <row r="5" spans="1:8" s="15" customFormat="1" ht="18">
      <c r="A5" s="83" t="s">
        <v>82</v>
      </c>
      <c r="B5" s="25"/>
      <c r="C5" s="25"/>
      <c r="D5" s="25"/>
      <c r="E5" s="25"/>
      <c r="F5" s="84"/>
      <c r="G5" s="84"/>
      <c r="H5" s="84"/>
    </row>
    <row r="6" spans="1:16" s="15" customFormat="1" ht="18">
      <c r="A6" s="85" t="s">
        <v>83</v>
      </c>
      <c r="B6" s="21" t="s">
        <v>14</v>
      </c>
      <c r="C6" s="25">
        <v>2045</v>
      </c>
      <c r="D6" s="25">
        <v>526</v>
      </c>
      <c r="E6" s="25">
        <v>262</v>
      </c>
      <c r="F6" s="25">
        <v>306</v>
      </c>
      <c r="G6" s="25">
        <v>203</v>
      </c>
      <c r="H6" s="84">
        <f>SUM(C6:G6)</f>
        <v>3342</v>
      </c>
      <c r="L6" s="86"/>
      <c r="M6" s="86"/>
      <c r="N6" s="86"/>
      <c r="O6" s="86"/>
      <c r="P6" s="86"/>
    </row>
    <row r="7" spans="1:8" s="15" customFormat="1" ht="18">
      <c r="A7" s="85" t="s">
        <v>84</v>
      </c>
      <c r="B7" s="21" t="s">
        <v>14</v>
      </c>
      <c r="C7" s="25">
        <v>640</v>
      </c>
      <c r="D7" s="25">
        <v>211</v>
      </c>
      <c r="E7" s="25">
        <v>88</v>
      </c>
      <c r="F7" s="25">
        <v>120</v>
      </c>
      <c r="G7" s="25">
        <v>71</v>
      </c>
      <c r="H7" s="84">
        <f>SUM(C7:G7)</f>
        <v>1130</v>
      </c>
    </row>
    <row r="8" spans="1:8" s="15" customFormat="1" ht="18">
      <c r="A8" s="42" t="s">
        <v>43</v>
      </c>
      <c r="B8" s="87" t="s">
        <v>14</v>
      </c>
      <c r="C8" s="88">
        <f aca="true" t="shared" si="1" ref="C8:H8">SUM(C6:C7)</f>
        <v>2685</v>
      </c>
      <c r="D8" s="88">
        <f t="shared" si="1"/>
        <v>737</v>
      </c>
      <c r="E8" s="88">
        <f t="shared" si="1"/>
        <v>350</v>
      </c>
      <c r="F8" s="88">
        <f t="shared" si="1"/>
        <v>426</v>
      </c>
      <c r="G8" s="88">
        <f t="shared" si="1"/>
        <v>274</v>
      </c>
      <c r="H8" s="88">
        <f t="shared" si="1"/>
        <v>4472</v>
      </c>
    </row>
    <row r="9" spans="1:8" s="15" customFormat="1" ht="18">
      <c r="A9" s="83" t="s">
        <v>85</v>
      </c>
      <c r="B9" s="21"/>
      <c r="C9" s="25"/>
      <c r="D9" s="25"/>
      <c r="E9" s="25"/>
      <c r="F9" s="84"/>
      <c r="G9" s="84"/>
      <c r="H9" s="84"/>
    </row>
    <row r="10" spans="1:8" s="15" customFormat="1" ht="18">
      <c r="A10" s="85" t="s">
        <v>83</v>
      </c>
      <c r="B10" s="21" t="s">
        <v>14</v>
      </c>
      <c r="C10" s="25">
        <v>19840</v>
      </c>
      <c r="D10" s="84">
        <v>3881</v>
      </c>
      <c r="E10" s="84">
        <v>1685</v>
      </c>
      <c r="F10" s="84">
        <v>1315</v>
      </c>
      <c r="G10" s="84">
        <v>824</v>
      </c>
      <c r="H10" s="86">
        <f>SUM(C10:G10)</f>
        <v>27545</v>
      </c>
    </row>
    <row r="11" spans="1:8" s="15" customFormat="1" ht="18">
      <c r="A11" s="85" t="s">
        <v>84</v>
      </c>
      <c r="B11" s="21" t="s">
        <v>14</v>
      </c>
      <c r="C11" s="25">
        <v>2575</v>
      </c>
      <c r="D11" s="84">
        <v>1821</v>
      </c>
      <c r="E11" s="84">
        <v>576</v>
      </c>
      <c r="F11" s="84">
        <v>437</v>
      </c>
      <c r="G11" s="84">
        <v>250</v>
      </c>
      <c r="H11" s="86">
        <f>SUM(C11:G11)</f>
        <v>5659</v>
      </c>
    </row>
    <row r="12" spans="1:8" s="15" customFormat="1" ht="18">
      <c r="A12" s="89" t="s">
        <v>43</v>
      </c>
      <c r="B12" s="29" t="s">
        <v>14</v>
      </c>
      <c r="C12" s="28">
        <f>SUM(C10:C11)</f>
        <v>22415</v>
      </c>
      <c r="D12" s="28">
        <f>SUM(D10:D11)</f>
        <v>5702</v>
      </c>
      <c r="E12" s="28">
        <f>SUM(E10:E11)</f>
        <v>2261</v>
      </c>
      <c r="F12" s="28">
        <f>SUM(F10:F11)</f>
        <v>1752</v>
      </c>
      <c r="G12" s="28">
        <f>SUM(G10:G11)</f>
        <v>1074</v>
      </c>
      <c r="H12" s="28">
        <f>SUM(H10:H11)</f>
        <v>33204</v>
      </c>
    </row>
    <row r="13" spans="1:8" s="15" customFormat="1" ht="18">
      <c r="A13" s="90"/>
      <c r="B13" s="84"/>
      <c r="C13" s="25"/>
      <c r="D13" s="25"/>
      <c r="E13" s="25"/>
      <c r="F13" s="84"/>
      <c r="G13" s="84"/>
      <c r="H13" s="84"/>
    </row>
    <row r="14" spans="1:8" s="15" customFormat="1" ht="18">
      <c r="A14" s="121" t="s">
        <v>86</v>
      </c>
      <c r="B14" s="81">
        <f>SUM(B18,B22)</f>
        <v>5321</v>
      </c>
      <c r="C14" s="81">
        <f aca="true" t="shared" si="2" ref="C14:H14">C18+C22</f>
        <v>52925</v>
      </c>
      <c r="D14" s="81">
        <f t="shared" si="2"/>
        <v>12517</v>
      </c>
      <c r="E14" s="81">
        <f t="shared" si="2"/>
        <v>8120</v>
      </c>
      <c r="F14" s="81">
        <f>F18+F22</f>
        <v>6636</v>
      </c>
      <c r="G14" s="81">
        <f t="shared" si="2"/>
        <v>6146</v>
      </c>
      <c r="H14" s="81">
        <f t="shared" si="2"/>
        <v>91665</v>
      </c>
    </row>
    <row r="15" spans="1:8" s="15" customFormat="1" ht="18">
      <c r="A15" s="83" t="s">
        <v>82</v>
      </c>
      <c r="B15" s="2"/>
      <c r="C15" s="79"/>
      <c r="D15" s="25"/>
      <c r="E15" s="25"/>
      <c r="F15" s="2"/>
      <c r="G15" s="2"/>
      <c r="H15" s="2"/>
    </row>
    <row r="16" spans="1:8" s="15" customFormat="1" ht="18">
      <c r="A16" s="85" t="s">
        <v>83</v>
      </c>
      <c r="B16" s="25">
        <v>556</v>
      </c>
      <c r="C16" s="25">
        <v>1975</v>
      </c>
      <c r="D16" s="25">
        <v>763</v>
      </c>
      <c r="E16" s="25">
        <v>452</v>
      </c>
      <c r="F16" s="25">
        <v>520</v>
      </c>
      <c r="G16" s="25">
        <v>428</v>
      </c>
      <c r="H16" s="84">
        <f>SUM(B16:G16)</f>
        <v>4694</v>
      </c>
    </row>
    <row r="17" spans="1:8" s="15" customFormat="1" ht="18">
      <c r="A17" s="85" t="s">
        <v>84</v>
      </c>
      <c r="B17" s="25">
        <v>595</v>
      </c>
      <c r="C17" s="25">
        <v>4098</v>
      </c>
      <c r="D17" s="25">
        <v>803</v>
      </c>
      <c r="E17" s="25">
        <v>464</v>
      </c>
      <c r="F17" s="25">
        <v>435</v>
      </c>
      <c r="G17" s="25">
        <v>392</v>
      </c>
      <c r="H17" s="84">
        <f>SUM(B17:G17)</f>
        <v>6787</v>
      </c>
    </row>
    <row r="18" spans="1:8" s="15" customFormat="1" ht="18">
      <c r="A18" s="42" t="s">
        <v>43</v>
      </c>
      <c r="B18" s="92">
        <f aca="true" t="shared" si="3" ref="B18:H18">SUM(B16:B17)</f>
        <v>1151</v>
      </c>
      <c r="C18" s="92">
        <f>SUM(C16:C17)</f>
        <v>6073</v>
      </c>
      <c r="D18" s="92">
        <f t="shared" si="3"/>
        <v>1566</v>
      </c>
      <c r="E18" s="92">
        <f t="shared" si="3"/>
        <v>916</v>
      </c>
      <c r="F18" s="92">
        <f t="shared" si="3"/>
        <v>955</v>
      </c>
      <c r="G18" s="92">
        <f t="shared" si="3"/>
        <v>820</v>
      </c>
      <c r="H18" s="92">
        <f t="shared" si="3"/>
        <v>11481</v>
      </c>
    </row>
    <row r="19" spans="1:8" s="15" customFormat="1" ht="18">
      <c r="A19" s="83" t="s">
        <v>85</v>
      </c>
      <c r="B19" s="2"/>
      <c r="C19" s="79"/>
      <c r="D19" s="25"/>
      <c r="E19" s="25"/>
      <c r="F19" s="2"/>
      <c r="G19" s="2"/>
      <c r="H19" s="2"/>
    </row>
    <row r="20" spans="1:8" s="15" customFormat="1" ht="18">
      <c r="A20" s="85" t="s">
        <v>83</v>
      </c>
      <c r="B20" s="25">
        <v>2118</v>
      </c>
      <c r="C20" s="25">
        <v>18694</v>
      </c>
      <c r="D20" s="25">
        <v>5180</v>
      </c>
      <c r="E20" s="25">
        <v>4292</v>
      </c>
      <c r="F20" s="25">
        <v>3646</v>
      </c>
      <c r="G20" s="25">
        <v>3146</v>
      </c>
      <c r="H20" s="84">
        <f>SUM(B20:G20)</f>
        <v>37076</v>
      </c>
    </row>
    <row r="21" spans="1:8" s="15" customFormat="1" ht="18">
      <c r="A21" s="85" t="s">
        <v>84</v>
      </c>
      <c r="B21" s="25">
        <v>2052</v>
      </c>
      <c r="C21" s="25">
        <v>28158</v>
      </c>
      <c r="D21" s="25">
        <v>5771</v>
      </c>
      <c r="E21" s="25">
        <v>2912</v>
      </c>
      <c r="F21" s="25">
        <v>2035</v>
      </c>
      <c r="G21" s="25">
        <v>2180</v>
      </c>
      <c r="H21" s="84">
        <f>SUM(B21:G21)</f>
        <v>43108</v>
      </c>
    </row>
    <row r="22" spans="1:8" s="15" customFormat="1" ht="18">
      <c r="A22" s="89" t="s">
        <v>43</v>
      </c>
      <c r="B22" s="93">
        <f aca="true" t="shared" si="4" ref="B22:H22">SUM(B20:B21)</f>
        <v>4170</v>
      </c>
      <c r="C22" s="93">
        <f t="shared" si="4"/>
        <v>46852</v>
      </c>
      <c r="D22" s="93">
        <f t="shared" si="4"/>
        <v>10951</v>
      </c>
      <c r="E22" s="93">
        <f t="shared" si="4"/>
        <v>7204</v>
      </c>
      <c r="F22" s="93">
        <f t="shared" si="4"/>
        <v>5681</v>
      </c>
      <c r="G22" s="93">
        <f t="shared" si="4"/>
        <v>5326</v>
      </c>
      <c r="H22" s="93">
        <f t="shared" si="4"/>
        <v>80184</v>
      </c>
    </row>
    <row r="23" spans="1:8" s="15" customFormat="1" ht="18">
      <c r="A23" s="85"/>
      <c r="B23" s="25"/>
      <c r="C23" s="25"/>
      <c r="D23" s="25"/>
      <c r="E23" s="25"/>
      <c r="F23" s="25"/>
      <c r="G23" s="25"/>
      <c r="H23" s="84"/>
    </row>
    <row r="24" spans="1:8" s="15" customFormat="1" ht="18">
      <c r="A24" s="91" t="s">
        <v>87</v>
      </c>
      <c r="B24" s="81">
        <f>SUM(B28,B32)</f>
        <v>31491</v>
      </c>
      <c r="C24" s="21" t="s">
        <v>14</v>
      </c>
      <c r="D24" s="81">
        <f>D28+D32</f>
        <v>5843</v>
      </c>
      <c r="E24" s="81">
        <f>E28+E32</f>
        <v>4042</v>
      </c>
      <c r="F24" s="81">
        <f>F28+F32</f>
        <v>1707</v>
      </c>
      <c r="G24" s="81">
        <f>G28+G32</f>
        <v>2716</v>
      </c>
      <c r="H24" s="81">
        <f>H28+H32</f>
        <v>45799</v>
      </c>
    </row>
    <row r="25" spans="1:8" s="15" customFormat="1" ht="18">
      <c r="A25" s="83" t="s">
        <v>82</v>
      </c>
      <c r="B25" s="2"/>
      <c r="C25" s="21"/>
      <c r="D25" s="25"/>
      <c r="E25" s="25"/>
      <c r="F25" s="2"/>
      <c r="G25" s="2"/>
      <c r="H25" s="2"/>
    </row>
    <row r="26" spans="1:8" s="15" customFormat="1" ht="18">
      <c r="A26" s="85" t="s">
        <v>83</v>
      </c>
      <c r="B26" s="25">
        <v>2803</v>
      </c>
      <c r="C26" s="21" t="s">
        <v>14</v>
      </c>
      <c r="D26" s="25">
        <v>641</v>
      </c>
      <c r="E26" s="25">
        <v>204</v>
      </c>
      <c r="F26" s="25">
        <v>136</v>
      </c>
      <c r="G26" s="25">
        <v>238</v>
      </c>
      <c r="H26" s="84">
        <f>SUM(B26,D26:G26)</f>
        <v>4022</v>
      </c>
    </row>
    <row r="27" spans="1:8" s="15" customFormat="1" ht="18">
      <c r="A27" s="85" t="s">
        <v>84</v>
      </c>
      <c r="B27" s="25">
        <v>3018</v>
      </c>
      <c r="C27" s="21" t="s">
        <v>14</v>
      </c>
      <c r="D27" s="25">
        <v>674</v>
      </c>
      <c r="E27" s="25">
        <v>324</v>
      </c>
      <c r="F27" s="25">
        <v>140</v>
      </c>
      <c r="G27" s="25">
        <v>276</v>
      </c>
      <c r="H27" s="84">
        <f>SUM(B27,D27:G27)</f>
        <v>4432</v>
      </c>
    </row>
    <row r="28" spans="1:8" s="15" customFormat="1" ht="18">
      <c r="A28" s="42" t="s">
        <v>43</v>
      </c>
      <c r="B28" s="92">
        <f>SUM(B26:B27)</f>
        <v>5821</v>
      </c>
      <c r="C28" s="87" t="s">
        <v>14</v>
      </c>
      <c r="D28" s="92">
        <f>SUM(D26:D27)</f>
        <v>1315</v>
      </c>
      <c r="E28" s="92">
        <f>SUM(E26:E27)</f>
        <v>528</v>
      </c>
      <c r="F28" s="92">
        <f>SUM(F26:F27)</f>
        <v>276</v>
      </c>
      <c r="G28" s="92">
        <f>SUM(G26:G27)</f>
        <v>514</v>
      </c>
      <c r="H28" s="92">
        <f>SUM(H26:H27)</f>
        <v>8454</v>
      </c>
    </row>
    <row r="29" spans="1:8" s="15" customFormat="1" ht="18">
      <c r="A29" s="83" t="s">
        <v>85</v>
      </c>
      <c r="B29" s="94"/>
      <c r="C29" s="87"/>
      <c r="D29" s="95"/>
      <c r="E29" s="95"/>
      <c r="F29" s="94"/>
      <c r="G29" s="94"/>
      <c r="H29" s="94"/>
    </row>
    <row r="30" spans="1:8" s="15" customFormat="1" ht="18">
      <c r="A30" s="85" t="s">
        <v>83</v>
      </c>
      <c r="B30" s="25">
        <v>14853</v>
      </c>
      <c r="C30" s="21" t="s">
        <v>14</v>
      </c>
      <c r="D30" s="25">
        <v>1788</v>
      </c>
      <c r="E30" s="25">
        <v>1525</v>
      </c>
      <c r="F30" s="25">
        <v>725</v>
      </c>
      <c r="G30" s="25">
        <v>1038</v>
      </c>
      <c r="H30" s="84">
        <f>SUM(B30,D30:G30)</f>
        <v>19929</v>
      </c>
    </row>
    <row r="31" spans="1:8" s="15" customFormat="1" ht="18">
      <c r="A31" s="85" t="s">
        <v>84</v>
      </c>
      <c r="B31" s="25">
        <v>10817</v>
      </c>
      <c r="C31" s="21" t="s">
        <v>14</v>
      </c>
      <c r="D31" s="25">
        <v>2740</v>
      </c>
      <c r="E31" s="25">
        <v>1989</v>
      </c>
      <c r="F31" s="25">
        <v>706</v>
      </c>
      <c r="G31" s="25">
        <v>1164</v>
      </c>
      <c r="H31" s="84">
        <f>SUM(B31,D31:G31)</f>
        <v>17416</v>
      </c>
    </row>
    <row r="32" spans="1:8" s="15" customFormat="1" ht="18">
      <c r="A32" s="89" t="s">
        <v>43</v>
      </c>
      <c r="B32" s="93">
        <f>SUM(B30:B31)</f>
        <v>25670</v>
      </c>
      <c r="C32" s="29" t="s">
        <v>14</v>
      </c>
      <c r="D32" s="93">
        <f>SUM(D30:D31)</f>
        <v>4528</v>
      </c>
      <c r="E32" s="93">
        <f>SUM(E30:E31)</f>
        <v>3514</v>
      </c>
      <c r="F32" s="93">
        <f>SUM(F30:F31)</f>
        <v>1431</v>
      </c>
      <c r="G32" s="93">
        <f>SUM(G30:G31)</f>
        <v>2202</v>
      </c>
      <c r="H32" s="93">
        <f>SUM(H30:H31)</f>
        <v>37345</v>
      </c>
    </row>
    <row r="33" spans="1:8" s="15" customFormat="1" ht="18">
      <c r="A33" s="85"/>
      <c r="B33" s="84"/>
      <c r="C33" s="21"/>
      <c r="D33" s="25"/>
      <c r="E33" s="25"/>
      <c r="F33" s="84"/>
      <c r="G33" s="84"/>
      <c r="H33" s="84"/>
    </row>
    <row r="34" spans="1:8" s="15" customFormat="1" ht="18">
      <c r="A34" s="96" t="s">
        <v>88</v>
      </c>
      <c r="B34" s="81">
        <f>SUM(B38,B42)</f>
        <v>39532</v>
      </c>
      <c r="C34" s="21" t="s">
        <v>14</v>
      </c>
      <c r="D34" s="81">
        <f>D38+D42</f>
        <v>8175</v>
      </c>
      <c r="E34" s="81">
        <f>E38+E42</f>
        <v>5989</v>
      </c>
      <c r="F34" s="81">
        <f>F38+F42</f>
        <v>2579</v>
      </c>
      <c r="G34" s="81">
        <f>G38+G42</f>
        <v>3273</v>
      </c>
      <c r="H34" s="81">
        <f>H38+H42</f>
        <v>59548</v>
      </c>
    </row>
    <row r="35" spans="1:8" s="15" customFormat="1" ht="18">
      <c r="A35" s="83" t="s">
        <v>82</v>
      </c>
      <c r="B35" s="81"/>
      <c r="C35" s="21"/>
      <c r="D35" s="79"/>
      <c r="E35" s="79"/>
      <c r="F35" s="81"/>
      <c r="G35" s="81"/>
      <c r="H35" s="81"/>
    </row>
    <row r="36" spans="1:8" s="15" customFormat="1" ht="18">
      <c r="A36" s="85" t="s">
        <v>83</v>
      </c>
      <c r="B36" s="2">
        <v>2779</v>
      </c>
      <c r="C36" s="21" t="s">
        <v>14</v>
      </c>
      <c r="D36" s="2">
        <v>658</v>
      </c>
      <c r="E36" s="25">
        <v>236</v>
      </c>
      <c r="F36" s="2">
        <v>135</v>
      </c>
      <c r="G36" s="2">
        <v>215</v>
      </c>
      <c r="H36" s="84">
        <f>SUM(B36,D36:G36)</f>
        <v>4023</v>
      </c>
    </row>
    <row r="37" spans="1:8" s="15" customFormat="1" ht="18">
      <c r="A37" s="85" t="s">
        <v>84</v>
      </c>
      <c r="B37" s="2">
        <v>3520</v>
      </c>
      <c r="C37" s="21" t="s">
        <v>14</v>
      </c>
      <c r="D37" s="2">
        <v>744</v>
      </c>
      <c r="E37" s="25">
        <v>356</v>
      </c>
      <c r="F37" s="2">
        <v>268</v>
      </c>
      <c r="G37" s="2">
        <v>249</v>
      </c>
      <c r="H37" s="84">
        <f>SUM(B37,D37:G37)</f>
        <v>5137</v>
      </c>
    </row>
    <row r="38" spans="1:8" s="15" customFormat="1" ht="18">
      <c r="A38" s="42" t="s">
        <v>43</v>
      </c>
      <c r="B38" s="92">
        <f>SUM(B36:B37)</f>
        <v>6299</v>
      </c>
      <c r="C38" s="87" t="s">
        <v>14</v>
      </c>
      <c r="D38" s="92">
        <f>SUM(D36:D37)</f>
        <v>1402</v>
      </c>
      <c r="E38" s="92">
        <f>SUM(E36:E37)</f>
        <v>592</v>
      </c>
      <c r="F38" s="92">
        <f>SUM(F36:F37)</f>
        <v>403</v>
      </c>
      <c r="G38" s="92">
        <f>SUM(G36:G37)</f>
        <v>464</v>
      </c>
      <c r="H38" s="92">
        <f>SUM(H36:H37)</f>
        <v>9160</v>
      </c>
    </row>
    <row r="39" spans="1:8" s="15" customFormat="1" ht="18">
      <c r="A39" s="83" t="s">
        <v>85</v>
      </c>
      <c r="B39" s="81"/>
      <c r="C39" s="21"/>
      <c r="D39" s="79"/>
      <c r="E39" s="79"/>
      <c r="F39" s="81"/>
      <c r="G39" s="81"/>
      <c r="H39" s="81"/>
    </row>
    <row r="40" spans="1:8" s="15" customFormat="1" ht="18">
      <c r="A40" s="85" t="s">
        <v>83</v>
      </c>
      <c r="B40" s="25">
        <v>17378</v>
      </c>
      <c r="C40" s="21" t="s">
        <v>14</v>
      </c>
      <c r="D40" s="25">
        <v>2200</v>
      </c>
      <c r="E40" s="25">
        <v>2353</v>
      </c>
      <c r="F40" s="25">
        <v>823</v>
      </c>
      <c r="G40" s="25">
        <v>1106</v>
      </c>
      <c r="H40" s="84">
        <f>SUM(B40,D40:G40)</f>
        <v>23860</v>
      </c>
    </row>
    <row r="41" spans="1:8" s="15" customFormat="1" ht="18">
      <c r="A41" s="85" t="s">
        <v>84</v>
      </c>
      <c r="B41" s="25">
        <v>15855</v>
      </c>
      <c r="C41" s="21" t="s">
        <v>14</v>
      </c>
      <c r="D41" s="25">
        <v>4573</v>
      </c>
      <c r="E41" s="25">
        <v>3044</v>
      </c>
      <c r="F41" s="25">
        <v>1353</v>
      </c>
      <c r="G41" s="25">
        <v>1703</v>
      </c>
      <c r="H41" s="84">
        <f>SUM(B41,D41:G41)</f>
        <v>26528</v>
      </c>
    </row>
    <row r="42" spans="1:8" s="15" customFormat="1" ht="18">
      <c r="A42" s="89" t="s">
        <v>43</v>
      </c>
      <c r="B42" s="93">
        <f>SUM(B40:B41)</f>
        <v>33233</v>
      </c>
      <c r="C42" s="29" t="s">
        <v>14</v>
      </c>
      <c r="D42" s="93">
        <f>SUM(D40:D41)</f>
        <v>6773</v>
      </c>
      <c r="E42" s="93">
        <f>SUM(E40:E41)</f>
        <v>5397</v>
      </c>
      <c r="F42" s="93">
        <f>SUM(F40:F41)</f>
        <v>2176</v>
      </c>
      <c r="G42" s="93">
        <f>SUM(G40:G41)</f>
        <v>2809</v>
      </c>
      <c r="H42" s="93">
        <f>SUM(H40:H41)</f>
        <v>50388</v>
      </c>
    </row>
    <row r="43" spans="1:8" s="15" customFormat="1" ht="18">
      <c r="A43" s="97"/>
      <c r="B43" s="84"/>
      <c r="C43" s="21"/>
      <c r="D43" s="25"/>
      <c r="E43" s="25"/>
      <c r="F43" s="84"/>
      <c r="G43" s="84"/>
      <c r="H43" s="84"/>
    </row>
    <row r="44" spans="1:8" s="15" customFormat="1" ht="18">
      <c r="A44" s="98" t="s">
        <v>89</v>
      </c>
      <c r="B44" s="81">
        <f>SUM(B48,B52)</f>
        <v>12946</v>
      </c>
      <c r="C44" s="21" t="s">
        <v>14</v>
      </c>
      <c r="D44" s="81">
        <f>D48+D52</f>
        <v>2918</v>
      </c>
      <c r="E44" s="81">
        <f>E48+E52</f>
        <v>2533</v>
      </c>
      <c r="F44" s="81">
        <f>F48+F52</f>
        <v>1169</v>
      </c>
      <c r="G44" s="81">
        <f>G48+G52</f>
        <v>1215</v>
      </c>
      <c r="H44" s="81">
        <f>H48+H52</f>
        <v>20781</v>
      </c>
    </row>
    <row r="45" spans="1:8" s="15" customFormat="1" ht="18">
      <c r="A45" s="83" t="s">
        <v>82</v>
      </c>
      <c r="B45" s="2"/>
      <c r="C45" s="21"/>
      <c r="D45" s="79"/>
      <c r="E45" s="79"/>
      <c r="F45" s="79"/>
      <c r="G45" s="79"/>
      <c r="H45" s="2"/>
    </row>
    <row r="46" spans="1:8" s="15" customFormat="1" ht="18">
      <c r="A46" s="85" t="s">
        <v>83</v>
      </c>
      <c r="B46" s="2">
        <v>788</v>
      </c>
      <c r="C46" s="21" t="s">
        <v>14</v>
      </c>
      <c r="D46" s="2">
        <v>166</v>
      </c>
      <c r="E46" s="25">
        <v>70</v>
      </c>
      <c r="F46" s="25">
        <v>37</v>
      </c>
      <c r="G46" s="2">
        <v>37</v>
      </c>
      <c r="H46" s="84">
        <f>SUM(B46,D46:G46)</f>
        <v>1098</v>
      </c>
    </row>
    <row r="47" spans="1:8" s="15" customFormat="1" ht="18">
      <c r="A47" s="85" t="s">
        <v>84</v>
      </c>
      <c r="B47" s="2">
        <v>1191</v>
      </c>
      <c r="C47" s="21" t="s">
        <v>14</v>
      </c>
      <c r="D47" s="2">
        <v>231</v>
      </c>
      <c r="E47" s="25">
        <v>133</v>
      </c>
      <c r="F47" s="25">
        <v>118</v>
      </c>
      <c r="G47" s="2">
        <v>99</v>
      </c>
      <c r="H47" s="84">
        <f>SUM(B47,D47:G47)</f>
        <v>1772</v>
      </c>
    </row>
    <row r="48" spans="1:8" s="15" customFormat="1" ht="18">
      <c r="A48" s="42" t="s">
        <v>43</v>
      </c>
      <c r="B48" s="92">
        <f>SUM(B46:B47)</f>
        <v>1979</v>
      </c>
      <c r="C48" s="87" t="s">
        <v>14</v>
      </c>
      <c r="D48" s="92">
        <f>SUM(D46:D47)</f>
        <v>397</v>
      </c>
      <c r="E48" s="92">
        <f>SUM(E46:E47)</f>
        <v>203</v>
      </c>
      <c r="F48" s="92">
        <f>SUM(F46:F47)</f>
        <v>155</v>
      </c>
      <c r="G48" s="92">
        <f>SUM(G46:G47)</f>
        <v>136</v>
      </c>
      <c r="H48" s="92">
        <f>SUM(H46:H47)</f>
        <v>2870</v>
      </c>
    </row>
    <row r="49" spans="1:8" s="15" customFormat="1" ht="18">
      <c r="A49" s="83" t="s">
        <v>85</v>
      </c>
      <c r="B49" s="2"/>
      <c r="C49" s="21"/>
      <c r="D49" s="79"/>
      <c r="E49" s="79"/>
      <c r="F49" s="79"/>
      <c r="G49" s="79"/>
      <c r="H49" s="2"/>
    </row>
    <row r="50" spans="1:8" s="15" customFormat="1" ht="18">
      <c r="A50" s="85" t="s">
        <v>83</v>
      </c>
      <c r="B50" s="37">
        <v>4885</v>
      </c>
      <c r="C50" s="21" t="s">
        <v>14</v>
      </c>
      <c r="D50" s="25">
        <v>750</v>
      </c>
      <c r="E50" s="25">
        <v>889</v>
      </c>
      <c r="F50" s="25">
        <v>336</v>
      </c>
      <c r="G50" s="25">
        <v>376</v>
      </c>
      <c r="H50" s="84">
        <f>SUM(B50,D50:G50)</f>
        <v>7236</v>
      </c>
    </row>
    <row r="51" spans="1:8" s="15" customFormat="1" ht="18">
      <c r="A51" s="85" t="s">
        <v>84</v>
      </c>
      <c r="B51" s="37">
        <v>6082</v>
      </c>
      <c r="C51" s="21" t="s">
        <v>14</v>
      </c>
      <c r="D51" s="25">
        <v>1771</v>
      </c>
      <c r="E51" s="25">
        <v>1441</v>
      </c>
      <c r="F51" s="25">
        <v>678</v>
      </c>
      <c r="G51" s="25">
        <v>703</v>
      </c>
      <c r="H51" s="84">
        <f>SUM(B51,D51:G51)</f>
        <v>10675</v>
      </c>
    </row>
    <row r="52" spans="1:8" s="15" customFormat="1" ht="18">
      <c r="A52" s="89" t="s">
        <v>43</v>
      </c>
      <c r="B52" s="93">
        <f>SUM(B50:B51)</f>
        <v>10967</v>
      </c>
      <c r="C52" s="29" t="s">
        <v>14</v>
      </c>
      <c r="D52" s="93">
        <f>SUM(D50:D51)</f>
        <v>2521</v>
      </c>
      <c r="E52" s="93">
        <f>SUM(E50:E51)</f>
        <v>2330</v>
      </c>
      <c r="F52" s="93">
        <f>SUM(F50:F51)</f>
        <v>1014</v>
      </c>
      <c r="G52" s="93">
        <f>SUM(G50:G51)</f>
        <v>1079</v>
      </c>
      <c r="H52" s="93">
        <f>SUM(H50:H51)</f>
        <v>17911</v>
      </c>
    </row>
    <row r="53" spans="1:8" s="15" customFormat="1" ht="18">
      <c r="A53" s="97"/>
      <c r="B53" s="84"/>
      <c r="C53" s="21"/>
      <c r="D53" s="25"/>
      <c r="E53" s="25"/>
      <c r="F53" s="84"/>
      <c r="G53" s="84"/>
      <c r="H53" s="84"/>
    </row>
    <row r="54" spans="1:8" s="15" customFormat="1" ht="18">
      <c r="A54" s="98" t="s">
        <v>90</v>
      </c>
      <c r="B54" s="81">
        <f>SUM(B58,B62)</f>
        <v>8958</v>
      </c>
      <c r="C54" s="21" t="s">
        <v>14</v>
      </c>
      <c r="D54" s="81">
        <f>D58+D62</f>
        <v>1943</v>
      </c>
      <c r="E54" s="81">
        <f>E58+E62</f>
        <v>2431</v>
      </c>
      <c r="F54" s="81">
        <f>F58+F62</f>
        <v>1081</v>
      </c>
      <c r="G54" s="81">
        <f>G58+G62</f>
        <v>1002</v>
      </c>
      <c r="H54" s="81">
        <f>H58+H62</f>
        <v>15415</v>
      </c>
    </row>
    <row r="55" spans="1:8" s="15" customFormat="1" ht="18">
      <c r="A55" s="83" t="s">
        <v>82</v>
      </c>
      <c r="B55" s="2"/>
      <c r="C55" s="21"/>
      <c r="D55" s="25"/>
      <c r="E55" s="79"/>
      <c r="F55" s="79"/>
      <c r="G55" s="2"/>
      <c r="H55" s="2"/>
    </row>
    <row r="56" spans="1:8" s="15" customFormat="1" ht="18">
      <c r="A56" s="85" t="s">
        <v>83</v>
      </c>
      <c r="B56" s="2">
        <v>598</v>
      </c>
      <c r="C56" s="21" t="s">
        <v>14</v>
      </c>
      <c r="D56" s="2">
        <v>149</v>
      </c>
      <c r="E56" s="25">
        <v>61</v>
      </c>
      <c r="F56" s="25">
        <v>34</v>
      </c>
      <c r="G56" s="2">
        <v>31</v>
      </c>
      <c r="H56" s="84">
        <f>SUM(B56,D56:G56)</f>
        <v>873</v>
      </c>
    </row>
    <row r="57" spans="1:8" s="15" customFormat="1" ht="18">
      <c r="A57" s="85" t="s">
        <v>84</v>
      </c>
      <c r="B57" s="2">
        <v>1192</v>
      </c>
      <c r="C57" s="21" t="s">
        <v>14</v>
      </c>
      <c r="D57" s="2">
        <v>239</v>
      </c>
      <c r="E57" s="25">
        <v>120</v>
      </c>
      <c r="F57" s="25">
        <v>80</v>
      </c>
      <c r="G57" s="2">
        <v>90</v>
      </c>
      <c r="H57" s="84">
        <f>SUM(B57,D57:G57)</f>
        <v>1721</v>
      </c>
    </row>
    <row r="58" spans="1:8" s="15" customFormat="1" ht="18">
      <c r="A58" s="42" t="s">
        <v>43</v>
      </c>
      <c r="B58" s="92">
        <f>SUM(B56:B57)</f>
        <v>1790</v>
      </c>
      <c r="C58" s="87" t="s">
        <v>14</v>
      </c>
      <c r="D58" s="92">
        <f>SUM(D56:D57)</f>
        <v>388</v>
      </c>
      <c r="E58" s="92">
        <f>SUM(E56:E57)</f>
        <v>181</v>
      </c>
      <c r="F58" s="92">
        <f>SUM(F56:F57)</f>
        <v>114</v>
      </c>
      <c r="G58" s="92">
        <f>SUM(G56:G57)</f>
        <v>121</v>
      </c>
      <c r="H58" s="92">
        <f>SUM(H56:H57)</f>
        <v>2594</v>
      </c>
    </row>
    <row r="59" spans="1:8" s="15" customFormat="1" ht="18">
      <c r="A59" s="83" t="s">
        <v>85</v>
      </c>
      <c r="B59" s="2"/>
      <c r="C59" s="21"/>
      <c r="D59" s="25"/>
      <c r="E59" s="79"/>
      <c r="F59" s="79"/>
      <c r="G59" s="2"/>
      <c r="H59" s="2"/>
    </row>
    <row r="60" spans="1:8" s="15" customFormat="1" ht="18">
      <c r="A60" s="85" t="s">
        <v>83</v>
      </c>
      <c r="B60" s="37">
        <v>2147</v>
      </c>
      <c r="C60" s="21" t="s">
        <v>14</v>
      </c>
      <c r="D60" s="37">
        <v>373</v>
      </c>
      <c r="E60" s="25">
        <v>743</v>
      </c>
      <c r="F60" s="25">
        <v>224</v>
      </c>
      <c r="G60" s="37">
        <v>194</v>
      </c>
      <c r="H60" s="99">
        <f>SUM(B60,D60:G60)</f>
        <v>3681</v>
      </c>
    </row>
    <row r="61" spans="1:8" ht="18">
      <c r="A61" s="100" t="s">
        <v>84</v>
      </c>
      <c r="B61" s="37">
        <v>5021</v>
      </c>
      <c r="C61" s="76" t="s">
        <v>14</v>
      </c>
      <c r="D61" s="37">
        <v>1182</v>
      </c>
      <c r="E61" s="101">
        <v>1507</v>
      </c>
      <c r="F61" s="25">
        <v>743</v>
      </c>
      <c r="G61" s="102">
        <v>687</v>
      </c>
      <c r="H61" s="103">
        <f>SUM(B61,D61:G61)</f>
        <v>9140</v>
      </c>
    </row>
    <row r="62" spans="1:8" ht="18">
      <c r="A62" s="104" t="s">
        <v>43</v>
      </c>
      <c r="B62" s="93">
        <f>SUM(B60:B61)</f>
        <v>7168</v>
      </c>
      <c r="C62" s="105" t="s">
        <v>14</v>
      </c>
      <c r="D62" s="93">
        <f>SUM(D60:D61)</f>
        <v>1555</v>
      </c>
      <c r="E62" s="106">
        <f>SUM(E60:E61)</f>
        <v>2250</v>
      </c>
      <c r="F62" s="93">
        <f>SUM(F60:F61)</f>
        <v>967</v>
      </c>
      <c r="G62" s="106">
        <f>SUM(G60:G61)</f>
        <v>881</v>
      </c>
      <c r="H62" s="106">
        <f>SUM(H60:H61)</f>
        <v>12821</v>
      </c>
    </row>
    <row r="63" spans="1:8" ht="18">
      <c r="A63" s="107"/>
      <c r="B63" s="37"/>
      <c r="C63" s="102"/>
      <c r="D63" s="37"/>
      <c r="E63" s="102"/>
      <c r="F63" s="37"/>
      <c r="G63" s="102"/>
      <c r="H63" s="103"/>
    </row>
    <row r="64" spans="1:8" ht="18">
      <c r="A64" s="108" t="s">
        <v>83</v>
      </c>
      <c r="B64" s="84">
        <f>B16+B20+B26+B30+B36+B40+B46+B50+B56+B60</f>
        <v>48905</v>
      </c>
      <c r="C64" s="109">
        <f>SUM(C6,C10,C16,C20)</f>
        <v>42554</v>
      </c>
      <c r="D64" s="84">
        <f>SUM(D6,D10,D16,D20,D26,D30,D36,D40,D46,D50,D56,D60)</f>
        <v>17075</v>
      </c>
      <c r="E64" s="109">
        <f>SUM(E6,E10,E16,E20,E26,E30,E36,E40,E46,E50,E56,E60)</f>
        <v>12772</v>
      </c>
      <c r="F64" s="84">
        <f>SUM(F6,F10,F16,F20,F26,F30,F36,F40,F46,F50,F56,F60)</f>
        <v>8237</v>
      </c>
      <c r="G64" s="109">
        <f>SUM(G6,G10,G16,G20,G26,G30,G36,G40,G46,G50,G56,G60)</f>
        <v>7836</v>
      </c>
      <c r="H64" s="109">
        <f>SUM(B64:G64)</f>
        <v>137379</v>
      </c>
    </row>
    <row r="65" spans="1:8" ht="18">
      <c r="A65" s="108"/>
      <c r="B65" s="84"/>
      <c r="C65" s="101"/>
      <c r="D65" s="25"/>
      <c r="E65" s="101"/>
      <c r="F65" s="84"/>
      <c r="G65" s="109"/>
      <c r="H65" s="80"/>
    </row>
    <row r="66" spans="1:8" ht="18">
      <c r="A66" s="110" t="s">
        <v>84</v>
      </c>
      <c r="B66" s="35">
        <f>SUM(B17,B21,B27,B31,B37,B41,B47,B51,B57,B61)</f>
        <v>49343</v>
      </c>
      <c r="C66" s="111">
        <f>SUM(C7,C11,C17,C21)</f>
        <v>35471</v>
      </c>
      <c r="D66" s="35">
        <f>SUM(D7,D11,D17,D21,D27,D31,D37,D41,D47,D51,D57,D61)</f>
        <v>20760</v>
      </c>
      <c r="E66" s="111">
        <f>SUM(E7,E11,E17,E21,E27,E31,E37,E41,E47,E51,E57,E61)</f>
        <v>12954</v>
      </c>
      <c r="F66" s="35">
        <f>SUM(F7,F11,F17,F21,F27,F31,F37,F41,F47,F51,F57,F61)</f>
        <v>7113</v>
      </c>
      <c r="G66" s="111">
        <f>SUM(G7,G11,G17,G21,G27,G31,G37,G41,G47,G51,G57,G61)</f>
        <v>7864</v>
      </c>
      <c r="H66" s="111">
        <f>SUM(B66:G66)</f>
        <v>133505</v>
      </c>
    </row>
    <row r="67" spans="1:8" ht="18">
      <c r="A67" s="112"/>
      <c r="B67" s="37"/>
      <c r="C67" s="102"/>
      <c r="D67" s="37"/>
      <c r="E67" s="102"/>
      <c r="F67" s="37"/>
      <c r="G67" s="102"/>
      <c r="H67" s="113"/>
    </row>
    <row r="68" spans="1:8" ht="18.75" thickBot="1">
      <c r="A68" s="114" t="s">
        <v>8</v>
      </c>
      <c r="B68" s="115">
        <f aca="true" t="shared" si="5" ref="B68:G68">SUM(B64:B66)</f>
        <v>98248</v>
      </c>
      <c r="C68" s="116">
        <f t="shared" si="5"/>
        <v>78025</v>
      </c>
      <c r="D68" s="46">
        <f t="shared" si="5"/>
        <v>37835</v>
      </c>
      <c r="E68" s="116">
        <f>SUM(E64:E66)</f>
        <v>25726</v>
      </c>
      <c r="F68" s="115">
        <f t="shared" si="5"/>
        <v>15350</v>
      </c>
      <c r="G68" s="117">
        <f t="shared" si="5"/>
        <v>15700</v>
      </c>
      <c r="H68" s="117">
        <f>SUM(B68:G68)</f>
        <v>270884</v>
      </c>
    </row>
    <row r="69" spans="1:4" s="119" customFormat="1" ht="12.75">
      <c r="A69" s="118" t="s">
        <v>274</v>
      </c>
      <c r="D69" s="51"/>
    </row>
    <row r="70" spans="1:4" s="119" customFormat="1" ht="12.75">
      <c r="A70" s="120" t="s">
        <v>261</v>
      </c>
      <c r="D70" s="51"/>
    </row>
  </sheetData>
  <sheetProtection/>
  <mergeCells count="3">
    <mergeCell ref="A1:H1"/>
    <mergeCell ref="A2:A3"/>
    <mergeCell ref="B2:H2"/>
  </mergeCells>
  <printOptions horizontalCentered="1"/>
  <pageMargins left="0.3937007874015748" right="0.2362204724409449" top="0.7480314960629921" bottom="0.7480314960629921" header="0.31496062992125984" footer="0.31496062992125984"/>
  <pageSetup fitToHeight="1" fitToWidth="1" horizontalDpi="600" verticalDpi="600" orientation="portrait" scale="56" r:id="rId1"/>
  <ignoredErrors>
    <ignoredError sqref="A14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zoomScale="90" zoomScaleNormal="90" zoomScaleSheetLayoutView="70" zoomScalePageLayoutView="0" workbookViewId="0" topLeftCell="A55">
      <selection activeCell="I87" sqref="I87"/>
    </sheetView>
  </sheetViews>
  <sheetFormatPr defaultColWidth="11.421875" defaultRowHeight="15"/>
  <cols>
    <col min="1" max="1" width="31.57421875" style="16" customWidth="1"/>
    <col min="2" max="2" width="14.28125" style="146" customWidth="1"/>
    <col min="3" max="3" width="16.00390625" style="146" customWidth="1"/>
    <col min="4" max="4" width="14.57421875" style="146" customWidth="1"/>
    <col min="5" max="5" width="19.140625" style="146" customWidth="1"/>
    <col min="6" max="6" width="17.421875" style="146" customWidth="1"/>
    <col min="7" max="7" width="19.140625" style="146" customWidth="1"/>
    <col min="8" max="8" width="14.28125" style="146" customWidth="1"/>
    <col min="9" max="16384" width="11.421875" style="16" customWidth="1"/>
  </cols>
  <sheetData>
    <row r="1" spans="1:8" ht="18.75" thickBot="1">
      <c r="A1" s="359" t="s">
        <v>298</v>
      </c>
      <c r="B1" s="359"/>
      <c r="C1" s="359"/>
      <c r="D1" s="359"/>
      <c r="E1" s="359"/>
      <c r="F1" s="359"/>
      <c r="G1" s="359"/>
      <c r="H1" s="359"/>
    </row>
    <row r="2" spans="1:8" ht="18.75" thickBot="1">
      <c r="A2" s="369" t="s">
        <v>91</v>
      </c>
      <c r="B2" s="370" t="s">
        <v>1</v>
      </c>
      <c r="C2" s="371"/>
      <c r="D2" s="371"/>
      <c r="E2" s="371"/>
      <c r="F2" s="371"/>
      <c r="G2" s="371"/>
      <c r="H2" s="371"/>
    </row>
    <row r="3" spans="1:16" ht="18.75" thickBot="1">
      <c r="A3" s="370"/>
      <c r="B3" s="72" t="s">
        <v>2</v>
      </c>
      <c r="C3" s="74" t="s">
        <v>3</v>
      </c>
      <c r="D3" s="74" t="s">
        <v>4</v>
      </c>
      <c r="E3" s="74" t="s">
        <v>5</v>
      </c>
      <c r="F3" s="72" t="s">
        <v>6</v>
      </c>
      <c r="G3" s="72" t="s">
        <v>7</v>
      </c>
      <c r="H3" s="72" t="s">
        <v>8</v>
      </c>
      <c r="K3" s="122"/>
      <c r="L3" s="122"/>
      <c r="M3" s="122"/>
      <c r="N3" s="122"/>
      <c r="O3" s="122"/>
      <c r="P3" s="122"/>
    </row>
    <row r="4" spans="1:8" ht="18" hidden="1">
      <c r="A4" s="123" t="s">
        <v>92</v>
      </c>
      <c r="B4" s="79">
        <f>SUM(B6:B7)</f>
        <v>0</v>
      </c>
      <c r="C4" s="79">
        <f>SUM(C6:C7)</f>
        <v>0</v>
      </c>
      <c r="D4" s="79">
        <f>SUM(D6:D7)</f>
        <v>0</v>
      </c>
      <c r="E4" s="21" t="s">
        <v>14</v>
      </c>
      <c r="F4" s="79">
        <f>SUM(F6:F7)</f>
        <v>0</v>
      </c>
      <c r="G4" s="21" t="s">
        <v>14</v>
      </c>
      <c r="H4" s="79">
        <f>SUM(H6:H7)</f>
        <v>0</v>
      </c>
    </row>
    <row r="5" spans="1:8" ht="18" hidden="1">
      <c r="A5" s="83" t="s">
        <v>82</v>
      </c>
      <c r="B5" s="21"/>
      <c r="C5" s="25"/>
      <c r="D5" s="25"/>
      <c r="E5" s="21"/>
      <c r="F5" s="84"/>
      <c r="G5" s="21"/>
      <c r="H5" s="84"/>
    </row>
    <row r="6" spans="1:8" ht="18" hidden="1">
      <c r="A6" s="124" t="s">
        <v>83</v>
      </c>
      <c r="B6" s="25">
        <v>0</v>
      </c>
      <c r="C6" s="25">
        <v>0</v>
      </c>
      <c r="D6" s="25">
        <v>0</v>
      </c>
      <c r="E6" s="21" t="s">
        <v>14</v>
      </c>
      <c r="F6" s="84">
        <v>0</v>
      </c>
      <c r="G6" s="21" t="s">
        <v>14</v>
      </c>
      <c r="H6" s="84">
        <f>SUM(B6:G6)</f>
        <v>0</v>
      </c>
    </row>
    <row r="7" spans="1:8" ht="18" hidden="1">
      <c r="A7" s="124" t="s">
        <v>84</v>
      </c>
      <c r="B7" s="25">
        <v>0</v>
      </c>
      <c r="C7" s="25">
        <v>0</v>
      </c>
      <c r="D7" s="25">
        <v>0</v>
      </c>
      <c r="E7" s="21" t="s">
        <v>14</v>
      </c>
      <c r="F7" s="84">
        <v>0</v>
      </c>
      <c r="G7" s="21" t="s">
        <v>14</v>
      </c>
      <c r="H7" s="84">
        <f>SUM(B7:G7)</f>
        <v>0</v>
      </c>
    </row>
    <row r="8" spans="1:8" ht="18" hidden="1">
      <c r="A8" s="125" t="s">
        <v>43</v>
      </c>
      <c r="B8" s="99">
        <f>SUM(B6:B7)</f>
        <v>0</v>
      </c>
      <c r="C8" s="99">
        <f>SUM(C6:C7)</f>
        <v>0</v>
      </c>
      <c r="D8" s="99">
        <f>SUM(D6:D7)</f>
        <v>0</v>
      </c>
      <c r="E8" s="21" t="s">
        <v>14</v>
      </c>
      <c r="F8" s="99">
        <f>SUM(F6,F7)</f>
        <v>0</v>
      </c>
      <c r="G8" s="21" t="s">
        <v>14</v>
      </c>
      <c r="H8" s="99">
        <f>SUM(H6:H7)</f>
        <v>0</v>
      </c>
    </row>
    <row r="9" spans="1:8" ht="18" hidden="1">
      <c r="A9" s="27"/>
      <c r="B9" s="39"/>
      <c r="C9" s="126"/>
      <c r="D9" s="126"/>
      <c r="E9" s="126"/>
      <c r="F9" s="126"/>
      <c r="G9" s="126"/>
      <c r="H9" s="126"/>
    </row>
    <row r="10" spans="1:8" ht="18">
      <c r="A10" s="123" t="s">
        <v>93</v>
      </c>
      <c r="B10" s="21" t="s">
        <v>14</v>
      </c>
      <c r="C10" s="79">
        <f aca="true" t="shared" si="0" ref="C10:H10">SUM(C18,C14)</f>
        <v>27218</v>
      </c>
      <c r="D10" s="79">
        <f t="shared" si="0"/>
        <v>6728</v>
      </c>
      <c r="E10" s="79">
        <f t="shared" si="0"/>
        <v>5874</v>
      </c>
      <c r="F10" s="79">
        <f t="shared" si="0"/>
        <v>5296</v>
      </c>
      <c r="G10" s="79">
        <f t="shared" si="0"/>
        <v>4810</v>
      </c>
      <c r="H10" s="127">
        <f t="shared" si="0"/>
        <v>49926</v>
      </c>
    </row>
    <row r="11" spans="1:8" ht="18">
      <c r="A11" s="83" t="s">
        <v>82</v>
      </c>
      <c r="B11" s="21"/>
      <c r="C11" s="25"/>
      <c r="D11" s="25"/>
      <c r="E11" s="25"/>
      <c r="F11" s="84"/>
      <c r="G11" s="84"/>
      <c r="H11" s="84"/>
    </row>
    <row r="12" spans="1:8" ht="18">
      <c r="A12" s="124" t="s">
        <v>83</v>
      </c>
      <c r="B12" s="21" t="s">
        <v>14</v>
      </c>
      <c r="C12" s="25">
        <v>2959</v>
      </c>
      <c r="D12" s="25">
        <v>1289</v>
      </c>
      <c r="E12" s="25">
        <v>714</v>
      </c>
      <c r="F12" s="84">
        <v>826</v>
      </c>
      <c r="G12" s="84">
        <v>631</v>
      </c>
      <c r="H12" s="84">
        <f>SUM(B12:G12)</f>
        <v>6419</v>
      </c>
    </row>
    <row r="13" spans="1:8" ht="18">
      <c r="A13" s="124" t="s">
        <v>84</v>
      </c>
      <c r="B13" s="21" t="s">
        <v>14</v>
      </c>
      <c r="C13" s="25">
        <v>3496</v>
      </c>
      <c r="D13" s="25">
        <v>1014</v>
      </c>
      <c r="E13" s="25">
        <v>552</v>
      </c>
      <c r="F13" s="84">
        <v>555</v>
      </c>
      <c r="G13" s="84">
        <v>463</v>
      </c>
      <c r="H13" s="84">
        <f>SUM(B13:G13)</f>
        <v>6080</v>
      </c>
    </row>
    <row r="14" spans="1:8" ht="18">
      <c r="A14" s="125" t="s">
        <v>43</v>
      </c>
      <c r="B14" s="87" t="s">
        <v>14</v>
      </c>
      <c r="C14" s="92">
        <f aca="true" t="shared" si="1" ref="C14:H14">SUM(C12:C13)</f>
        <v>6455</v>
      </c>
      <c r="D14" s="92">
        <f t="shared" si="1"/>
        <v>2303</v>
      </c>
      <c r="E14" s="92">
        <f t="shared" si="1"/>
        <v>1266</v>
      </c>
      <c r="F14" s="92">
        <f>SUM(F12,F13)</f>
        <v>1381</v>
      </c>
      <c r="G14" s="92">
        <f t="shared" si="1"/>
        <v>1094</v>
      </c>
      <c r="H14" s="92">
        <f t="shared" si="1"/>
        <v>12499</v>
      </c>
    </row>
    <row r="15" spans="1:8" ht="18">
      <c r="A15" s="128" t="s">
        <v>85</v>
      </c>
      <c r="B15" s="21"/>
      <c r="C15" s="25"/>
      <c r="D15" s="25"/>
      <c r="E15" s="25"/>
      <c r="F15" s="84"/>
      <c r="G15" s="84"/>
      <c r="H15" s="84"/>
    </row>
    <row r="16" spans="1:8" ht="18">
      <c r="A16" s="124" t="s">
        <v>83</v>
      </c>
      <c r="B16" s="21" t="s">
        <v>14</v>
      </c>
      <c r="C16" s="25">
        <v>9646</v>
      </c>
      <c r="D16" s="25">
        <v>2680</v>
      </c>
      <c r="E16" s="25">
        <v>2904</v>
      </c>
      <c r="F16" s="84">
        <v>2713</v>
      </c>
      <c r="G16" s="84">
        <v>2517</v>
      </c>
      <c r="H16" s="84">
        <f>SUM(B16:G16)</f>
        <v>20460</v>
      </c>
    </row>
    <row r="17" spans="1:8" ht="18">
      <c r="A17" s="124" t="s">
        <v>84</v>
      </c>
      <c r="B17" s="21" t="s">
        <v>14</v>
      </c>
      <c r="C17" s="25">
        <v>11117</v>
      </c>
      <c r="D17" s="25">
        <v>1745</v>
      </c>
      <c r="E17" s="25">
        <v>1704</v>
      </c>
      <c r="F17" s="84">
        <v>1202</v>
      </c>
      <c r="G17" s="84">
        <v>1199</v>
      </c>
      <c r="H17" s="84">
        <f>SUM(B17:G17)</f>
        <v>16967</v>
      </c>
    </row>
    <row r="18" spans="1:8" ht="18">
      <c r="A18" s="27" t="s">
        <v>43</v>
      </c>
      <c r="B18" s="29" t="s">
        <v>14</v>
      </c>
      <c r="C18" s="93">
        <f aca="true" t="shared" si="2" ref="C18:H18">SUM(C16:C17)</f>
        <v>20763</v>
      </c>
      <c r="D18" s="93">
        <f t="shared" si="2"/>
        <v>4425</v>
      </c>
      <c r="E18" s="93">
        <f t="shared" si="2"/>
        <v>4608</v>
      </c>
      <c r="F18" s="93">
        <f>SUM(F16,F17)</f>
        <v>3915</v>
      </c>
      <c r="G18" s="93">
        <f t="shared" si="2"/>
        <v>3716</v>
      </c>
      <c r="H18" s="93">
        <f t="shared" si="2"/>
        <v>37427</v>
      </c>
    </row>
    <row r="19" spans="1:8" ht="18">
      <c r="A19" s="90"/>
      <c r="B19" s="84"/>
      <c r="C19" s="25"/>
      <c r="D19" s="25"/>
      <c r="E19" s="25"/>
      <c r="F19" s="84"/>
      <c r="G19" s="84"/>
      <c r="H19" s="84"/>
    </row>
    <row r="20" spans="1:8" ht="18">
      <c r="A20" s="83" t="s">
        <v>94</v>
      </c>
      <c r="B20" s="81">
        <f>SUM(B24,B28)</f>
        <v>45233</v>
      </c>
      <c r="C20" s="21" t="s">
        <v>14</v>
      </c>
      <c r="D20" s="79">
        <f>SUM(D24,D28)</f>
        <v>7804</v>
      </c>
      <c r="E20" s="79">
        <f>SUM(E24,E28)</f>
        <v>8531</v>
      </c>
      <c r="F20" s="79">
        <f>SUM(F24,F28)</f>
        <v>4425</v>
      </c>
      <c r="G20" s="79">
        <f>SUM(G24,G28)</f>
        <v>4766</v>
      </c>
      <c r="H20" s="79">
        <f>SUM(H24,H28)</f>
        <v>70759</v>
      </c>
    </row>
    <row r="21" spans="1:8" ht="18">
      <c r="A21" s="83" t="s">
        <v>82</v>
      </c>
      <c r="B21" s="2"/>
      <c r="C21" s="21"/>
      <c r="D21" s="25"/>
      <c r="E21" s="25"/>
      <c r="F21" s="2"/>
      <c r="G21" s="2"/>
      <c r="H21" s="2"/>
    </row>
    <row r="22" spans="1:8" ht="18">
      <c r="A22" s="124" t="s">
        <v>83</v>
      </c>
      <c r="B22" s="25">
        <v>6110</v>
      </c>
      <c r="C22" s="21" t="s">
        <v>14</v>
      </c>
      <c r="D22" s="25">
        <v>1465</v>
      </c>
      <c r="E22" s="25">
        <v>510</v>
      </c>
      <c r="F22" s="25">
        <v>308</v>
      </c>
      <c r="G22" s="25">
        <v>490</v>
      </c>
      <c r="H22" s="84">
        <f aca="true" t="shared" si="3" ref="H22:H27">SUM(B22:G22)</f>
        <v>8883</v>
      </c>
    </row>
    <row r="23" spans="1:8" ht="18">
      <c r="A23" s="124" t="s">
        <v>84</v>
      </c>
      <c r="B23" s="25">
        <v>7273</v>
      </c>
      <c r="C23" s="21" t="s">
        <v>14</v>
      </c>
      <c r="D23" s="25">
        <v>1649</v>
      </c>
      <c r="E23" s="25">
        <v>813</v>
      </c>
      <c r="F23" s="25">
        <v>526</v>
      </c>
      <c r="G23" s="25">
        <v>624</v>
      </c>
      <c r="H23" s="84">
        <f t="shared" si="3"/>
        <v>10885</v>
      </c>
    </row>
    <row r="24" spans="1:8" ht="18">
      <c r="A24" s="125" t="s">
        <v>43</v>
      </c>
      <c r="B24" s="92">
        <f>SUM(B22:B23)</f>
        <v>13383</v>
      </c>
      <c r="C24" s="87" t="s">
        <v>14</v>
      </c>
      <c r="D24" s="92">
        <f>SUM(D22:D23)</f>
        <v>3114</v>
      </c>
      <c r="E24" s="92">
        <f>SUM(E22:E23)</f>
        <v>1323</v>
      </c>
      <c r="F24" s="92">
        <f>SUM(F22,F23)</f>
        <v>834</v>
      </c>
      <c r="G24" s="92">
        <f>SUM(G22:G23)</f>
        <v>1114</v>
      </c>
      <c r="H24" s="92">
        <f>SUM(H22:H23)</f>
        <v>19768</v>
      </c>
    </row>
    <row r="25" spans="1:8" ht="18">
      <c r="A25" s="128" t="s">
        <v>85</v>
      </c>
      <c r="B25" s="2"/>
      <c r="C25" s="2"/>
      <c r="D25" s="25"/>
      <c r="E25" s="25"/>
      <c r="F25" s="2"/>
      <c r="G25" s="2"/>
      <c r="H25" s="2"/>
    </row>
    <row r="26" spans="1:8" ht="18">
      <c r="A26" s="124" t="s">
        <v>83</v>
      </c>
      <c r="B26" s="25">
        <v>15208</v>
      </c>
      <c r="C26" s="21" t="s">
        <v>14</v>
      </c>
      <c r="D26" s="25">
        <v>2244</v>
      </c>
      <c r="E26" s="25">
        <v>3264</v>
      </c>
      <c r="F26" s="25">
        <v>1527</v>
      </c>
      <c r="G26" s="25">
        <v>1766</v>
      </c>
      <c r="H26" s="84">
        <f t="shared" si="3"/>
        <v>24009</v>
      </c>
    </row>
    <row r="27" spans="1:8" ht="18">
      <c r="A27" s="124" t="s">
        <v>84</v>
      </c>
      <c r="B27" s="25">
        <v>16642</v>
      </c>
      <c r="C27" s="21" t="s">
        <v>14</v>
      </c>
      <c r="D27" s="25">
        <v>2446</v>
      </c>
      <c r="E27" s="25">
        <v>3944</v>
      </c>
      <c r="F27" s="25">
        <v>2064</v>
      </c>
      <c r="G27" s="25">
        <v>1886</v>
      </c>
      <c r="H27" s="84">
        <f t="shared" si="3"/>
        <v>26982</v>
      </c>
    </row>
    <row r="28" spans="1:8" ht="18">
      <c r="A28" s="27" t="s">
        <v>43</v>
      </c>
      <c r="B28" s="93">
        <f>SUM(B26:B27)</f>
        <v>31850</v>
      </c>
      <c r="C28" s="29" t="s">
        <v>14</v>
      </c>
      <c r="D28" s="93">
        <f>SUM(D26:D27)</f>
        <v>4690</v>
      </c>
      <c r="E28" s="93">
        <f>SUM(E26:E27)</f>
        <v>7208</v>
      </c>
      <c r="F28" s="93">
        <f>SUM(F26,F27)</f>
        <v>3591</v>
      </c>
      <c r="G28" s="93">
        <f>SUM(G26:G27)</f>
        <v>3652</v>
      </c>
      <c r="H28" s="93">
        <f>SUM(H26:H27)</f>
        <v>50991</v>
      </c>
    </row>
    <row r="29" spans="1:8" ht="18">
      <c r="A29" s="85"/>
      <c r="B29" s="25"/>
      <c r="C29" s="21"/>
      <c r="D29" s="25"/>
      <c r="E29" s="25"/>
      <c r="F29" s="25"/>
      <c r="G29" s="25"/>
      <c r="H29" s="84"/>
    </row>
    <row r="30" spans="1:8" ht="18">
      <c r="A30" s="83" t="s">
        <v>95</v>
      </c>
      <c r="B30" s="129">
        <f>SUM(B34,B38)</f>
        <v>5863</v>
      </c>
      <c r="C30" s="21" t="s">
        <v>14</v>
      </c>
      <c r="D30" s="79">
        <f>SUM(D34,D38)</f>
        <v>1088</v>
      </c>
      <c r="E30" s="79">
        <f>SUM(E34,E38)</f>
        <v>1869</v>
      </c>
      <c r="F30" s="79">
        <f>SUM(F34,F38)</f>
        <v>934</v>
      </c>
      <c r="G30" s="79">
        <f>SUM(G34,G38)</f>
        <v>693</v>
      </c>
      <c r="H30" s="79">
        <f>SUM(H34,H38)</f>
        <v>10447</v>
      </c>
    </row>
    <row r="31" spans="1:8" ht="18">
      <c r="A31" s="83" t="s">
        <v>82</v>
      </c>
      <c r="B31" s="21"/>
      <c r="C31" s="21"/>
      <c r="D31" s="25"/>
      <c r="E31" s="25"/>
      <c r="F31" s="2"/>
      <c r="G31" s="2"/>
      <c r="H31" s="2"/>
    </row>
    <row r="32" spans="1:8" ht="18">
      <c r="A32" s="124" t="s">
        <v>83</v>
      </c>
      <c r="B32" s="25">
        <v>556</v>
      </c>
      <c r="C32" s="21" t="s">
        <v>14</v>
      </c>
      <c r="D32" s="25">
        <v>149</v>
      </c>
      <c r="E32" s="25">
        <v>61</v>
      </c>
      <c r="F32" s="25">
        <v>34</v>
      </c>
      <c r="G32" s="25">
        <v>31</v>
      </c>
      <c r="H32" s="84">
        <f>SUM(B32:G32)</f>
        <v>831</v>
      </c>
    </row>
    <row r="33" spans="1:8" ht="18">
      <c r="A33" s="124" t="s">
        <v>84</v>
      </c>
      <c r="B33" s="25">
        <v>1141</v>
      </c>
      <c r="C33" s="21" t="s">
        <v>14</v>
      </c>
      <c r="D33" s="25">
        <v>239</v>
      </c>
      <c r="E33" s="25">
        <v>120</v>
      </c>
      <c r="F33" s="25">
        <v>80</v>
      </c>
      <c r="G33" s="25">
        <v>90</v>
      </c>
      <c r="H33" s="84">
        <f>SUM(B33:G33)</f>
        <v>1670</v>
      </c>
    </row>
    <row r="34" spans="1:8" ht="18">
      <c r="A34" s="125" t="s">
        <v>43</v>
      </c>
      <c r="B34" s="92">
        <f>SUM(B32:B33)</f>
        <v>1697</v>
      </c>
      <c r="C34" s="87" t="s">
        <v>14</v>
      </c>
      <c r="D34" s="92">
        <f>SUM(D32:D33)</f>
        <v>388</v>
      </c>
      <c r="E34" s="92">
        <f>SUM(E32:E33)</f>
        <v>181</v>
      </c>
      <c r="F34" s="92">
        <f>SUM(F32:F33)</f>
        <v>114</v>
      </c>
      <c r="G34" s="92">
        <f>SUM(G32:G33)</f>
        <v>121</v>
      </c>
      <c r="H34" s="92">
        <f>SUM(H32:H33)</f>
        <v>2501</v>
      </c>
    </row>
    <row r="35" spans="1:8" ht="18">
      <c r="A35" s="128" t="s">
        <v>85</v>
      </c>
      <c r="B35" s="2"/>
      <c r="C35" s="21"/>
      <c r="D35" s="25"/>
      <c r="E35" s="25"/>
      <c r="F35" s="2"/>
      <c r="G35" s="2"/>
      <c r="H35" s="2"/>
    </row>
    <row r="36" spans="1:8" ht="18">
      <c r="A36" s="124" t="s">
        <v>83</v>
      </c>
      <c r="B36" s="25">
        <v>1356</v>
      </c>
      <c r="C36" s="21" t="s">
        <v>14</v>
      </c>
      <c r="D36" s="25">
        <v>258</v>
      </c>
      <c r="E36" s="25">
        <v>590</v>
      </c>
      <c r="F36" s="25">
        <v>204</v>
      </c>
      <c r="G36" s="25">
        <v>154</v>
      </c>
      <c r="H36" s="84">
        <f>SUM(B36:G36)</f>
        <v>2562</v>
      </c>
    </row>
    <row r="37" spans="1:8" ht="18">
      <c r="A37" s="124" t="s">
        <v>84</v>
      </c>
      <c r="B37" s="25">
        <v>2810</v>
      </c>
      <c r="C37" s="21" t="s">
        <v>14</v>
      </c>
      <c r="D37" s="25">
        <v>442</v>
      </c>
      <c r="E37" s="25">
        <v>1098</v>
      </c>
      <c r="F37" s="25">
        <v>616</v>
      </c>
      <c r="G37" s="25">
        <v>418</v>
      </c>
      <c r="H37" s="84">
        <f>SUM(B37:G37)</f>
        <v>5384</v>
      </c>
    </row>
    <row r="38" spans="1:8" ht="18">
      <c r="A38" s="27" t="s">
        <v>43</v>
      </c>
      <c r="B38" s="93">
        <f>SUM(B36:B37)</f>
        <v>4166</v>
      </c>
      <c r="C38" s="29" t="s">
        <v>14</v>
      </c>
      <c r="D38" s="93">
        <f>SUM(D36:D37)</f>
        <v>700</v>
      </c>
      <c r="E38" s="93">
        <f>SUM(E36:E37)</f>
        <v>1688</v>
      </c>
      <c r="F38" s="93">
        <f>SUM(F36:F37)</f>
        <v>820</v>
      </c>
      <c r="G38" s="93">
        <f>SUM(G36:G37)</f>
        <v>572</v>
      </c>
      <c r="H38" s="93">
        <f>SUM(H36:H37)</f>
        <v>7946</v>
      </c>
    </row>
    <row r="39" spans="1:8" ht="18">
      <c r="A39" s="85"/>
      <c r="B39" s="84"/>
      <c r="C39" s="25"/>
      <c r="D39" s="25"/>
      <c r="E39" s="25"/>
      <c r="F39" s="84"/>
      <c r="G39" s="84"/>
      <c r="H39" s="84"/>
    </row>
    <row r="40" spans="1:8" ht="18">
      <c r="A40" s="130" t="s">
        <v>96</v>
      </c>
      <c r="B40" s="81">
        <f>B44</f>
        <v>43629</v>
      </c>
      <c r="C40" s="79">
        <f aca="true" t="shared" si="4" ref="C40:H40">SUM(C44)</f>
        <v>41886</v>
      </c>
      <c r="D40" s="79">
        <f t="shared" si="4"/>
        <v>22215</v>
      </c>
      <c r="E40" s="79">
        <f t="shared" si="4"/>
        <v>9452</v>
      </c>
      <c r="F40" s="79">
        <f t="shared" si="4"/>
        <v>4695</v>
      </c>
      <c r="G40" s="79">
        <f t="shared" si="4"/>
        <v>5431</v>
      </c>
      <c r="H40" s="79">
        <f t="shared" si="4"/>
        <v>127308</v>
      </c>
    </row>
    <row r="41" spans="1:8" ht="18">
      <c r="A41" s="128" t="s">
        <v>85</v>
      </c>
      <c r="B41" s="81"/>
      <c r="C41" s="79"/>
      <c r="D41" s="79"/>
      <c r="E41" s="79"/>
      <c r="F41" s="81"/>
      <c r="G41" s="81"/>
      <c r="H41" s="81"/>
    </row>
    <row r="42" spans="1:8" ht="18">
      <c r="A42" s="124" t="s">
        <v>83</v>
      </c>
      <c r="B42" s="25">
        <v>24142</v>
      </c>
      <c r="C42" s="25">
        <v>25853</v>
      </c>
      <c r="D42" s="25">
        <v>8990</v>
      </c>
      <c r="E42" s="25">
        <v>4729</v>
      </c>
      <c r="F42" s="25">
        <v>2625</v>
      </c>
      <c r="G42" s="25">
        <v>2247</v>
      </c>
      <c r="H42" s="84">
        <f>SUM(B42:G42)</f>
        <v>68586</v>
      </c>
    </row>
    <row r="43" spans="1:8" ht="18">
      <c r="A43" s="124" t="s">
        <v>84</v>
      </c>
      <c r="B43" s="25">
        <v>19487</v>
      </c>
      <c r="C43" s="25">
        <v>16033</v>
      </c>
      <c r="D43" s="25">
        <v>13225</v>
      </c>
      <c r="E43" s="25">
        <v>4723</v>
      </c>
      <c r="F43" s="25">
        <v>2070</v>
      </c>
      <c r="G43" s="25">
        <v>3184</v>
      </c>
      <c r="H43" s="84">
        <f>SUM(B43:G43)</f>
        <v>58722</v>
      </c>
    </row>
    <row r="44" spans="1:8" ht="18">
      <c r="A44" s="27" t="s">
        <v>43</v>
      </c>
      <c r="B44" s="93">
        <f aca="true" t="shared" si="5" ref="B44:H44">SUM(B42:B43)</f>
        <v>43629</v>
      </c>
      <c r="C44" s="93">
        <f t="shared" si="5"/>
        <v>41886</v>
      </c>
      <c r="D44" s="93">
        <f t="shared" si="5"/>
        <v>22215</v>
      </c>
      <c r="E44" s="93">
        <f t="shared" si="5"/>
        <v>9452</v>
      </c>
      <c r="F44" s="93">
        <f t="shared" si="5"/>
        <v>4695</v>
      </c>
      <c r="G44" s="93">
        <f t="shared" si="5"/>
        <v>5431</v>
      </c>
      <c r="H44" s="93">
        <f t="shared" si="5"/>
        <v>127308</v>
      </c>
    </row>
    <row r="45" spans="1:8" ht="18">
      <c r="A45" s="97"/>
      <c r="B45" s="84"/>
      <c r="C45" s="25"/>
      <c r="D45" s="25"/>
      <c r="E45" s="25"/>
      <c r="F45" s="84"/>
      <c r="G45" s="84"/>
      <c r="H45" s="84"/>
    </row>
    <row r="46" spans="1:8" ht="18">
      <c r="A46" s="130" t="s">
        <v>97</v>
      </c>
      <c r="B46" s="21" t="s">
        <v>14</v>
      </c>
      <c r="C46" s="79">
        <f>SUM(C50,C54)</f>
        <v>659</v>
      </c>
      <c r="D46" s="21" t="s">
        <v>14</v>
      </c>
      <c r="E46" s="21" t="s">
        <v>14</v>
      </c>
      <c r="F46" s="21" t="s">
        <v>14</v>
      </c>
      <c r="G46" s="21" t="s">
        <v>14</v>
      </c>
      <c r="H46" s="79">
        <f>SUM(H50,H54)</f>
        <v>659</v>
      </c>
    </row>
    <row r="47" spans="1:8" ht="18">
      <c r="A47" s="83" t="s">
        <v>82</v>
      </c>
      <c r="B47" s="79"/>
      <c r="C47" s="79"/>
      <c r="D47" s="79"/>
      <c r="E47" s="79"/>
      <c r="F47" s="81"/>
      <c r="G47" s="81"/>
      <c r="H47" s="81"/>
    </row>
    <row r="48" spans="1:8" ht="18">
      <c r="A48" s="124" t="s">
        <v>83</v>
      </c>
      <c r="B48" s="21" t="s">
        <v>14</v>
      </c>
      <c r="C48" s="25">
        <v>115</v>
      </c>
      <c r="D48" s="21" t="s">
        <v>14</v>
      </c>
      <c r="E48" s="21" t="s">
        <v>14</v>
      </c>
      <c r="F48" s="21" t="s">
        <v>14</v>
      </c>
      <c r="G48" s="21" t="s">
        <v>14</v>
      </c>
      <c r="H48" s="84">
        <f>SUM(C48:G48)</f>
        <v>115</v>
      </c>
    </row>
    <row r="49" spans="1:8" ht="18">
      <c r="A49" s="124" t="s">
        <v>84</v>
      </c>
      <c r="B49" s="21" t="s">
        <v>14</v>
      </c>
      <c r="C49" s="25">
        <v>177</v>
      </c>
      <c r="D49" s="21" t="s">
        <v>14</v>
      </c>
      <c r="E49" s="21" t="s">
        <v>14</v>
      </c>
      <c r="F49" s="21" t="s">
        <v>14</v>
      </c>
      <c r="G49" s="21" t="s">
        <v>14</v>
      </c>
      <c r="H49" s="84">
        <f>SUM(C49:G49)</f>
        <v>177</v>
      </c>
    </row>
    <row r="50" spans="1:8" ht="18">
      <c r="A50" s="125" t="s">
        <v>43</v>
      </c>
      <c r="B50" s="21" t="s">
        <v>14</v>
      </c>
      <c r="C50" s="25">
        <f>SUM(C48:C49)</f>
        <v>292</v>
      </c>
      <c r="D50" s="21" t="s">
        <v>14</v>
      </c>
      <c r="E50" s="21" t="s">
        <v>14</v>
      </c>
      <c r="F50" s="21" t="s">
        <v>14</v>
      </c>
      <c r="G50" s="21" t="s">
        <v>14</v>
      </c>
      <c r="H50" s="84">
        <f>SUM(H48:H49)</f>
        <v>292</v>
      </c>
    </row>
    <row r="51" spans="1:8" ht="18">
      <c r="A51" s="128" t="s">
        <v>85</v>
      </c>
      <c r="B51" s="79"/>
      <c r="C51" s="79"/>
      <c r="D51" s="79"/>
      <c r="E51" s="79"/>
      <c r="F51" s="81"/>
      <c r="G51" s="81"/>
      <c r="H51" s="81"/>
    </row>
    <row r="52" spans="1:8" ht="18">
      <c r="A52" s="124" t="s">
        <v>83</v>
      </c>
      <c r="B52" s="21" t="s">
        <v>14</v>
      </c>
      <c r="C52" s="25">
        <v>146</v>
      </c>
      <c r="D52" s="21" t="s">
        <v>14</v>
      </c>
      <c r="E52" s="21" t="s">
        <v>14</v>
      </c>
      <c r="F52" s="21" t="s">
        <v>14</v>
      </c>
      <c r="G52" s="21" t="s">
        <v>14</v>
      </c>
      <c r="H52" s="84">
        <f>SUM(B52:G52)</f>
        <v>146</v>
      </c>
    </row>
    <row r="53" spans="1:8" ht="18">
      <c r="A53" s="124" t="s">
        <v>84</v>
      </c>
      <c r="B53" s="21" t="s">
        <v>14</v>
      </c>
      <c r="C53" s="25">
        <v>221</v>
      </c>
      <c r="D53" s="21" t="s">
        <v>14</v>
      </c>
      <c r="E53" s="21" t="s">
        <v>14</v>
      </c>
      <c r="F53" s="21" t="s">
        <v>14</v>
      </c>
      <c r="G53" s="21" t="s">
        <v>14</v>
      </c>
      <c r="H53" s="84">
        <f>SUM(B53:G53)</f>
        <v>221</v>
      </c>
    </row>
    <row r="54" spans="1:8" ht="18">
      <c r="A54" s="27" t="s">
        <v>43</v>
      </c>
      <c r="B54" s="29" t="s">
        <v>14</v>
      </c>
      <c r="C54" s="28">
        <f>SUM(C52:C53)</f>
        <v>367</v>
      </c>
      <c r="D54" s="29" t="s">
        <v>14</v>
      </c>
      <c r="E54" s="29" t="s">
        <v>14</v>
      </c>
      <c r="F54" s="29" t="s">
        <v>14</v>
      </c>
      <c r="G54" s="29" t="s">
        <v>14</v>
      </c>
      <c r="H54" s="93">
        <f>SUM(H52:H53)</f>
        <v>367</v>
      </c>
    </row>
    <row r="55" spans="1:8" ht="18">
      <c r="A55" s="97"/>
      <c r="B55" s="84"/>
      <c r="C55" s="25"/>
      <c r="D55" s="25"/>
      <c r="E55" s="25"/>
      <c r="F55" s="84"/>
      <c r="G55" s="84"/>
      <c r="H55" s="84"/>
    </row>
    <row r="56" spans="1:8" ht="18">
      <c r="A56" s="130" t="s">
        <v>98</v>
      </c>
      <c r="B56" s="81">
        <f>SUM(B60,B64)</f>
        <v>2349</v>
      </c>
      <c r="C56" s="79">
        <f>SUM(C60,C64)</f>
        <v>7441</v>
      </c>
      <c r="D56" s="21" t="s">
        <v>14</v>
      </c>
      <c r="E56" s="21" t="s">
        <v>14</v>
      </c>
      <c r="F56" s="21" t="s">
        <v>14</v>
      </c>
      <c r="G56" s="21" t="s">
        <v>14</v>
      </c>
      <c r="H56" s="81">
        <f>SUM(B56:G56)</f>
        <v>9790</v>
      </c>
    </row>
    <row r="57" spans="1:8" ht="18">
      <c r="A57" s="83" t="s">
        <v>82</v>
      </c>
      <c r="B57" s="2"/>
      <c r="C57" s="25"/>
      <c r="D57" s="21"/>
      <c r="E57" s="21"/>
      <c r="F57" s="21"/>
      <c r="G57" s="21"/>
      <c r="H57" s="2"/>
    </row>
    <row r="58" spans="1:8" ht="18">
      <c r="A58" s="124" t="s">
        <v>83</v>
      </c>
      <c r="B58" s="25">
        <v>651</v>
      </c>
      <c r="C58" s="25">
        <v>811</v>
      </c>
      <c r="D58" s="21" t="s">
        <v>14</v>
      </c>
      <c r="E58" s="21" t="s">
        <v>14</v>
      </c>
      <c r="F58" s="21" t="s">
        <v>14</v>
      </c>
      <c r="G58" s="21" t="s">
        <v>14</v>
      </c>
      <c r="H58" s="84">
        <f>SUM(B58:G58)</f>
        <v>1462</v>
      </c>
    </row>
    <row r="59" spans="1:8" ht="18">
      <c r="A59" s="124" t="s">
        <v>84</v>
      </c>
      <c r="B59" s="25">
        <v>848</v>
      </c>
      <c r="C59" s="25">
        <v>912</v>
      </c>
      <c r="D59" s="21" t="s">
        <v>14</v>
      </c>
      <c r="E59" s="21" t="s">
        <v>14</v>
      </c>
      <c r="F59" s="21" t="s">
        <v>14</v>
      </c>
      <c r="G59" s="21" t="s">
        <v>14</v>
      </c>
      <c r="H59" s="84">
        <f>SUM(B59:G59)</f>
        <v>1760</v>
      </c>
    </row>
    <row r="60" spans="1:8" ht="18">
      <c r="A60" s="125" t="s">
        <v>43</v>
      </c>
      <c r="B60" s="99">
        <f>SUM(B58:B59)</f>
        <v>1499</v>
      </c>
      <c r="C60" s="37">
        <f>SUM(C58:C59)</f>
        <v>1723</v>
      </c>
      <c r="D60" s="21" t="s">
        <v>14</v>
      </c>
      <c r="E60" s="21" t="s">
        <v>14</v>
      </c>
      <c r="F60" s="21" t="s">
        <v>14</v>
      </c>
      <c r="G60" s="21" t="s">
        <v>14</v>
      </c>
      <c r="H60" s="99">
        <f>SUM(H58:H59)</f>
        <v>3222</v>
      </c>
    </row>
    <row r="61" spans="1:8" ht="18">
      <c r="A61" s="128" t="s">
        <v>85</v>
      </c>
      <c r="B61" s="2"/>
      <c r="C61" s="25"/>
      <c r="D61" s="21"/>
      <c r="E61" s="21"/>
      <c r="F61" s="21"/>
      <c r="G61" s="21"/>
      <c r="H61" s="2"/>
    </row>
    <row r="62" spans="1:8" ht="18">
      <c r="A62" s="124" t="s">
        <v>83</v>
      </c>
      <c r="B62" s="25">
        <v>376</v>
      </c>
      <c r="C62" s="25">
        <v>2643</v>
      </c>
      <c r="D62" s="21" t="s">
        <v>14</v>
      </c>
      <c r="E62" s="21" t="s">
        <v>14</v>
      </c>
      <c r="F62" s="21" t="s">
        <v>14</v>
      </c>
      <c r="G62" s="21" t="s">
        <v>14</v>
      </c>
      <c r="H62" s="84">
        <f>SUM(B62:G62)</f>
        <v>3019</v>
      </c>
    </row>
    <row r="63" spans="1:8" ht="18">
      <c r="A63" s="124" t="s">
        <v>84</v>
      </c>
      <c r="B63" s="25">
        <v>474</v>
      </c>
      <c r="C63" s="25">
        <v>3075</v>
      </c>
      <c r="D63" s="21" t="s">
        <v>14</v>
      </c>
      <c r="E63" s="21" t="s">
        <v>14</v>
      </c>
      <c r="F63" s="21" t="s">
        <v>14</v>
      </c>
      <c r="G63" s="21" t="s">
        <v>14</v>
      </c>
      <c r="H63" s="84">
        <f>SUM(B63:G63)</f>
        <v>3549</v>
      </c>
    </row>
    <row r="64" spans="1:8" ht="18">
      <c r="A64" s="27" t="s">
        <v>43</v>
      </c>
      <c r="B64" s="93">
        <f>SUM(B62:B63)</f>
        <v>850</v>
      </c>
      <c r="C64" s="28">
        <f>SUM(C62:C63)</f>
        <v>5718</v>
      </c>
      <c r="D64" s="29" t="s">
        <v>14</v>
      </c>
      <c r="E64" s="29" t="s">
        <v>14</v>
      </c>
      <c r="F64" s="29" t="s">
        <v>14</v>
      </c>
      <c r="G64" s="29" t="s">
        <v>14</v>
      </c>
      <c r="H64" s="93">
        <f>SUM(H62:H63)</f>
        <v>6568</v>
      </c>
    </row>
    <row r="65" spans="1:8" ht="18">
      <c r="A65" s="97"/>
      <c r="B65" s="84"/>
      <c r="C65" s="25"/>
      <c r="D65" s="25"/>
      <c r="E65" s="25"/>
      <c r="F65" s="84"/>
      <c r="G65" s="84"/>
      <c r="H65" s="84"/>
    </row>
    <row r="66" spans="1:8" ht="18">
      <c r="A66" s="130" t="s">
        <v>99</v>
      </c>
      <c r="B66" s="81">
        <f>SUM(B70,B74)</f>
        <v>1174</v>
      </c>
      <c r="C66" s="79">
        <f>SUM(C70,C74)</f>
        <v>821</v>
      </c>
      <c r="D66" s="25" t="s">
        <v>14</v>
      </c>
      <c r="E66" s="21" t="s">
        <v>14</v>
      </c>
      <c r="F66" s="21" t="s">
        <v>14</v>
      </c>
      <c r="G66" s="84" t="s">
        <v>14</v>
      </c>
      <c r="H66" s="81">
        <f>SUM(B66:G66)</f>
        <v>1995</v>
      </c>
    </row>
    <row r="67" spans="1:8" ht="18">
      <c r="A67" s="83" t="s">
        <v>82</v>
      </c>
      <c r="B67" s="2"/>
      <c r="C67" s="25"/>
      <c r="D67" s="25"/>
      <c r="E67" s="21"/>
      <c r="F67" s="21"/>
      <c r="G67" s="2"/>
      <c r="H67" s="2"/>
    </row>
    <row r="68" spans="1:8" ht="18">
      <c r="A68" s="124" t="s">
        <v>83</v>
      </c>
      <c r="B68" s="25">
        <v>207</v>
      </c>
      <c r="C68" s="25">
        <v>135</v>
      </c>
      <c r="D68" s="21" t="s">
        <v>14</v>
      </c>
      <c r="E68" s="21" t="s">
        <v>14</v>
      </c>
      <c r="F68" s="21" t="s">
        <v>14</v>
      </c>
      <c r="G68" s="21" t="s">
        <v>14</v>
      </c>
      <c r="H68" s="84">
        <f aca="true" t="shared" si="6" ref="H68:H73">SUM(B68:G68)</f>
        <v>342</v>
      </c>
    </row>
    <row r="69" spans="1:8" ht="18">
      <c r="A69" s="124" t="s">
        <v>84</v>
      </c>
      <c r="B69" s="25">
        <v>254</v>
      </c>
      <c r="C69" s="25">
        <v>153</v>
      </c>
      <c r="D69" s="21" t="s">
        <v>14</v>
      </c>
      <c r="E69" s="21" t="s">
        <v>14</v>
      </c>
      <c r="F69" s="21" t="s">
        <v>14</v>
      </c>
      <c r="G69" s="21" t="s">
        <v>14</v>
      </c>
      <c r="H69" s="84">
        <f t="shared" si="6"/>
        <v>407</v>
      </c>
    </row>
    <row r="70" spans="1:8" ht="18">
      <c r="A70" s="125" t="s">
        <v>43</v>
      </c>
      <c r="B70" s="99">
        <f>SUM(B68:B69)</f>
        <v>461</v>
      </c>
      <c r="C70" s="37">
        <f>SUM(C68:C69)</f>
        <v>288</v>
      </c>
      <c r="D70" s="21" t="s">
        <v>14</v>
      </c>
      <c r="E70" s="21" t="s">
        <v>14</v>
      </c>
      <c r="F70" s="21" t="s">
        <v>14</v>
      </c>
      <c r="G70" s="21" t="s">
        <v>14</v>
      </c>
      <c r="H70" s="99">
        <f>SUM(H68:H69)</f>
        <v>749</v>
      </c>
    </row>
    <row r="71" spans="1:8" ht="18">
      <c r="A71" s="128" t="s">
        <v>85</v>
      </c>
      <c r="B71" s="2"/>
      <c r="C71" s="25"/>
      <c r="D71" s="25"/>
      <c r="E71" s="21"/>
      <c r="F71" s="21"/>
      <c r="G71" s="2"/>
      <c r="H71" s="2"/>
    </row>
    <row r="72" spans="1:8" ht="18">
      <c r="A72" s="124" t="s">
        <v>83</v>
      </c>
      <c r="B72" s="37">
        <v>299</v>
      </c>
      <c r="C72" s="37">
        <v>246</v>
      </c>
      <c r="D72" s="21" t="s">
        <v>14</v>
      </c>
      <c r="E72" s="21" t="s">
        <v>14</v>
      </c>
      <c r="F72" s="21" t="s">
        <v>14</v>
      </c>
      <c r="G72" s="21" t="s">
        <v>14</v>
      </c>
      <c r="H72" s="99">
        <f t="shared" si="6"/>
        <v>545</v>
      </c>
    </row>
    <row r="73" spans="1:8" ht="18">
      <c r="A73" s="124" t="s">
        <v>84</v>
      </c>
      <c r="B73" s="37">
        <v>414</v>
      </c>
      <c r="C73" s="37">
        <v>287</v>
      </c>
      <c r="D73" s="21" t="s">
        <v>14</v>
      </c>
      <c r="E73" s="21" t="s">
        <v>14</v>
      </c>
      <c r="F73" s="21" t="s">
        <v>14</v>
      </c>
      <c r="G73" s="21" t="s">
        <v>14</v>
      </c>
      <c r="H73" s="99">
        <f t="shared" si="6"/>
        <v>701</v>
      </c>
    </row>
    <row r="74" spans="1:8" ht="18">
      <c r="A74" s="27" t="s">
        <v>43</v>
      </c>
      <c r="B74" s="93">
        <f>SUM(B72:B73)</f>
        <v>713</v>
      </c>
      <c r="C74" s="28">
        <f>SUM(C72:C73)</f>
        <v>533</v>
      </c>
      <c r="D74" s="87" t="s">
        <v>14</v>
      </c>
      <c r="E74" s="29" t="s">
        <v>14</v>
      </c>
      <c r="F74" s="29" t="s">
        <v>14</v>
      </c>
      <c r="G74" s="87" t="s">
        <v>14</v>
      </c>
      <c r="H74" s="93">
        <f>SUM(H72:H73)</f>
        <v>1246</v>
      </c>
    </row>
    <row r="75" spans="1:8" ht="18">
      <c r="A75" s="131"/>
      <c r="B75" s="37"/>
      <c r="C75" s="37"/>
      <c r="D75" s="132"/>
      <c r="E75" s="37"/>
      <c r="F75" s="37"/>
      <c r="G75" s="132"/>
      <c r="H75" s="99"/>
    </row>
    <row r="76" spans="1:8" ht="18">
      <c r="A76" s="130" t="s">
        <v>100</v>
      </c>
      <c r="B76" s="84">
        <f aca="true" t="shared" si="7" ref="B76:G76">SUM(B24,B34,B60,B70,B50,B14,B8)</f>
        <v>17040</v>
      </c>
      <c r="C76" s="84">
        <f t="shared" si="7"/>
        <v>8758</v>
      </c>
      <c r="D76" s="84">
        <f t="shared" si="7"/>
        <v>5805</v>
      </c>
      <c r="E76" s="84">
        <f t="shared" si="7"/>
        <v>2770</v>
      </c>
      <c r="F76" s="84">
        <f t="shared" si="7"/>
        <v>2329</v>
      </c>
      <c r="G76" s="84">
        <f t="shared" si="7"/>
        <v>2329</v>
      </c>
      <c r="H76" s="2">
        <f>SUM(B76:G76)</f>
        <v>39031</v>
      </c>
    </row>
    <row r="77" spans="1:8" ht="18">
      <c r="A77" s="130"/>
      <c r="B77" s="84"/>
      <c r="C77" s="25"/>
      <c r="D77" s="25"/>
      <c r="E77" s="25"/>
      <c r="F77" s="84"/>
      <c r="G77" s="84"/>
      <c r="H77" s="79"/>
    </row>
    <row r="78" spans="1:8" ht="18">
      <c r="A78" s="133" t="s">
        <v>85</v>
      </c>
      <c r="B78" s="35">
        <f aca="true" t="shared" si="8" ref="B78:G78">SUM(B28,B38,B44,B54,B64,B74,B18)</f>
        <v>81208</v>
      </c>
      <c r="C78" s="35">
        <f t="shared" si="8"/>
        <v>69267</v>
      </c>
      <c r="D78" s="35">
        <f t="shared" si="8"/>
        <v>32030</v>
      </c>
      <c r="E78" s="35">
        <f t="shared" si="8"/>
        <v>22956</v>
      </c>
      <c r="F78" s="35">
        <f t="shared" si="8"/>
        <v>13021</v>
      </c>
      <c r="G78" s="35">
        <f t="shared" si="8"/>
        <v>13371</v>
      </c>
      <c r="H78" s="35">
        <f>SUM(B78:G78)</f>
        <v>231853</v>
      </c>
    </row>
    <row r="79" spans="1:8" ht="18">
      <c r="A79" s="134"/>
      <c r="B79" s="37"/>
      <c r="C79" s="37"/>
      <c r="D79" s="37"/>
      <c r="E79" s="37"/>
      <c r="F79" s="37"/>
      <c r="G79" s="37"/>
      <c r="H79" s="135"/>
    </row>
    <row r="80" spans="1:8" ht="18.75" thickBot="1">
      <c r="A80" s="136" t="s">
        <v>8</v>
      </c>
      <c r="B80" s="115">
        <f>SUM(SUM(B8,B14,B18,B24,B28,B34,B38,B44,B54,B64,B60,B70,B74,B50))</f>
        <v>98248</v>
      </c>
      <c r="C80" s="115">
        <f aca="true" t="shared" si="9" ref="C80:H80">SUM(SUM(C8,C14,C18,C24,C28,C34,C38,C44,C54,C64,C60,C70,C74,C50))</f>
        <v>78025</v>
      </c>
      <c r="D80" s="115">
        <f t="shared" si="9"/>
        <v>37835</v>
      </c>
      <c r="E80" s="115">
        <f t="shared" si="9"/>
        <v>25726</v>
      </c>
      <c r="F80" s="115">
        <f t="shared" si="9"/>
        <v>15350</v>
      </c>
      <c r="G80" s="115">
        <f t="shared" si="9"/>
        <v>15700</v>
      </c>
      <c r="H80" s="115">
        <f t="shared" si="9"/>
        <v>270884</v>
      </c>
    </row>
    <row r="81" spans="1:8" s="52" customFormat="1" ht="12.75" hidden="1">
      <c r="A81" s="137" t="s">
        <v>210</v>
      </c>
      <c r="B81" s="138"/>
      <c r="C81" s="138"/>
      <c r="D81" s="138"/>
      <c r="E81" s="138"/>
      <c r="F81" s="138"/>
      <c r="G81" s="138"/>
      <c r="H81" s="138"/>
    </row>
    <row r="82" spans="1:8" s="52" customFormat="1" ht="12.75">
      <c r="A82" s="48" t="s">
        <v>274</v>
      </c>
      <c r="B82" s="139"/>
      <c r="C82" s="140"/>
      <c r="D82" s="140"/>
      <c r="E82" s="140"/>
      <c r="F82" s="139"/>
      <c r="G82" s="139"/>
      <c r="H82" s="139"/>
    </row>
    <row r="83" spans="1:8" s="52" customFormat="1" ht="12.75">
      <c r="A83" s="141" t="s">
        <v>267</v>
      </c>
      <c r="B83" s="139"/>
      <c r="C83" s="140"/>
      <c r="D83" s="140"/>
      <c r="E83" s="140"/>
      <c r="F83" s="139"/>
      <c r="G83" s="139"/>
      <c r="H83" s="139"/>
    </row>
    <row r="84" spans="1:8" s="52" customFormat="1" ht="12.75">
      <c r="A84" s="57" t="s">
        <v>261</v>
      </c>
      <c r="B84" s="139"/>
      <c r="C84" s="140"/>
      <c r="D84" s="140"/>
      <c r="E84" s="140"/>
      <c r="F84" s="139"/>
      <c r="G84" s="139"/>
      <c r="H84" s="139"/>
    </row>
    <row r="85" spans="2:8" ht="18">
      <c r="B85" s="142"/>
      <c r="C85" s="143"/>
      <c r="D85" s="143"/>
      <c r="E85" s="143"/>
      <c r="F85" s="142"/>
      <c r="G85" s="142"/>
      <c r="H85" s="142"/>
    </row>
    <row r="86" spans="2:7" ht="18">
      <c r="B86" s="144"/>
      <c r="C86" s="145"/>
      <c r="D86" s="145"/>
      <c r="E86" s="145"/>
      <c r="F86" s="145"/>
      <c r="G86" s="145"/>
    </row>
  </sheetData>
  <sheetProtection/>
  <mergeCells count="3">
    <mergeCell ref="A1:H1"/>
    <mergeCell ref="A2:A3"/>
    <mergeCell ref="B2:H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1" r:id="rId1"/>
  <ignoredErrors>
    <ignoredError sqref="F24 F28 F14 F1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I53"/>
  <sheetViews>
    <sheetView zoomScaleSheetLayoutView="80" zoomScalePageLayoutView="0" workbookViewId="0" topLeftCell="A19">
      <selection activeCell="J29" sqref="J29"/>
    </sheetView>
  </sheetViews>
  <sheetFormatPr defaultColWidth="11.421875" defaultRowHeight="15"/>
  <cols>
    <col min="1" max="1" width="80.421875" style="147" customWidth="1"/>
    <col min="2" max="3" width="15.421875" style="147" customWidth="1"/>
    <col min="4" max="4" width="15.421875" style="16" customWidth="1"/>
    <col min="5" max="5" width="19.7109375" style="147" customWidth="1"/>
    <col min="6" max="7" width="18.7109375" style="147" customWidth="1"/>
    <col min="8" max="8" width="13.7109375" style="147" customWidth="1"/>
    <col min="9" max="16384" width="11.421875" style="147" customWidth="1"/>
  </cols>
  <sheetData>
    <row r="1" spans="1:9" ht="18.75" thickBot="1">
      <c r="A1" s="373" t="s">
        <v>296</v>
      </c>
      <c r="B1" s="373"/>
      <c r="C1" s="373"/>
      <c r="D1" s="373"/>
      <c r="E1" s="373"/>
      <c r="F1" s="373"/>
      <c r="G1" s="373"/>
      <c r="H1" s="373"/>
      <c r="I1" s="16"/>
    </row>
    <row r="2" spans="1:9" ht="18.75" thickBot="1">
      <c r="A2" s="374" t="s">
        <v>101</v>
      </c>
      <c r="B2" s="361" t="s">
        <v>1</v>
      </c>
      <c r="C2" s="361"/>
      <c r="D2" s="361"/>
      <c r="E2" s="361"/>
      <c r="F2" s="361"/>
      <c r="G2" s="361"/>
      <c r="H2" s="361"/>
      <c r="I2" s="16"/>
    </row>
    <row r="3" spans="1:9" ht="18.75" thickBot="1">
      <c r="A3" s="375"/>
      <c r="B3" s="74" t="s">
        <v>2</v>
      </c>
      <c r="C3" s="74" t="s">
        <v>3</v>
      </c>
      <c r="D3" s="74" t="s">
        <v>4</v>
      </c>
      <c r="E3" s="74" t="s">
        <v>5</v>
      </c>
      <c r="F3" s="74" t="s">
        <v>6</v>
      </c>
      <c r="G3" s="74" t="s">
        <v>7</v>
      </c>
      <c r="H3" s="74" t="s">
        <v>8</v>
      </c>
      <c r="I3" s="16"/>
    </row>
    <row r="4" spans="1:9" ht="18">
      <c r="A4" s="15"/>
      <c r="B4" s="145"/>
      <c r="C4" s="145"/>
      <c r="D4" s="145"/>
      <c r="E4" s="145"/>
      <c r="F4" s="145"/>
      <c r="G4" s="145"/>
      <c r="H4" s="145"/>
      <c r="I4" s="16"/>
    </row>
    <row r="5" spans="1:9" ht="15.75" customHeight="1">
      <c r="A5" s="148" t="s">
        <v>102</v>
      </c>
      <c r="B5" s="2">
        <v>3136</v>
      </c>
      <c r="C5" s="2">
        <v>60</v>
      </c>
      <c r="D5" s="2">
        <v>554</v>
      </c>
      <c r="E5" s="2">
        <v>916</v>
      </c>
      <c r="F5" s="2">
        <v>457</v>
      </c>
      <c r="G5" s="2">
        <v>303</v>
      </c>
      <c r="H5" s="2">
        <f>SUM(B5:G5)</f>
        <v>5426</v>
      </c>
      <c r="I5" s="16"/>
    </row>
    <row r="6" spans="1:9" ht="9" customHeight="1">
      <c r="A6" s="148"/>
      <c r="B6" s="2"/>
      <c r="C6" s="2"/>
      <c r="D6" s="2"/>
      <c r="E6" s="2"/>
      <c r="F6" s="2"/>
      <c r="G6" s="2"/>
      <c r="H6" s="2"/>
      <c r="I6" s="16"/>
    </row>
    <row r="7" spans="1:9" ht="15.75" customHeight="1">
      <c r="A7" s="148" t="s">
        <v>103</v>
      </c>
      <c r="B7" s="2">
        <v>6304</v>
      </c>
      <c r="C7" s="2">
        <v>232</v>
      </c>
      <c r="D7" s="2">
        <v>993</v>
      </c>
      <c r="E7" s="2">
        <v>471</v>
      </c>
      <c r="F7" s="2">
        <v>56</v>
      </c>
      <c r="G7" s="2">
        <v>215</v>
      </c>
      <c r="H7" s="2">
        <f aca="true" t="shared" si="0" ref="H7:H27">SUM(B7:G7)</f>
        <v>8271</v>
      </c>
      <c r="I7" s="16"/>
    </row>
    <row r="8" spans="1:9" ht="9" customHeight="1">
      <c r="A8" s="148"/>
      <c r="B8" s="2"/>
      <c r="C8" s="2"/>
      <c r="D8" s="2"/>
      <c r="E8" s="2"/>
      <c r="F8" s="2"/>
      <c r="G8" s="2"/>
      <c r="H8" s="2"/>
      <c r="I8" s="16"/>
    </row>
    <row r="9" spans="1:9" ht="21.75" customHeight="1">
      <c r="A9" s="148" t="s">
        <v>104</v>
      </c>
      <c r="B9" s="2">
        <v>14299</v>
      </c>
      <c r="C9" s="2">
        <v>247</v>
      </c>
      <c r="D9" s="2">
        <v>1051</v>
      </c>
      <c r="E9" s="2">
        <v>1888</v>
      </c>
      <c r="F9" s="2">
        <v>981</v>
      </c>
      <c r="G9" s="2">
        <v>1138</v>
      </c>
      <c r="H9" s="2">
        <f t="shared" si="0"/>
        <v>19604</v>
      </c>
      <c r="I9" s="16"/>
    </row>
    <row r="10" spans="1:9" ht="9" customHeight="1">
      <c r="A10" s="148"/>
      <c r="B10" s="2"/>
      <c r="C10" s="2"/>
      <c r="D10" s="2"/>
      <c r="E10" s="2"/>
      <c r="F10" s="2"/>
      <c r="G10" s="2"/>
      <c r="H10" s="2"/>
      <c r="I10" s="16"/>
    </row>
    <row r="11" spans="1:9" ht="15.75" customHeight="1">
      <c r="A11" s="148" t="s">
        <v>105</v>
      </c>
      <c r="B11" s="2">
        <v>11394</v>
      </c>
      <c r="C11" s="2">
        <v>12661</v>
      </c>
      <c r="D11" s="2">
        <v>3107</v>
      </c>
      <c r="E11" s="2">
        <v>3853</v>
      </c>
      <c r="F11" s="2">
        <v>2031</v>
      </c>
      <c r="G11" s="2">
        <v>2431</v>
      </c>
      <c r="H11" s="2">
        <f t="shared" si="0"/>
        <v>35477</v>
      </c>
      <c r="I11" s="16"/>
    </row>
    <row r="12" spans="1:9" ht="9" customHeight="1">
      <c r="A12" s="148"/>
      <c r="B12" s="2"/>
      <c r="C12" s="2"/>
      <c r="D12" s="2"/>
      <c r="E12" s="2"/>
      <c r="F12" s="2"/>
      <c r="G12" s="2"/>
      <c r="H12" s="2"/>
      <c r="I12" s="16"/>
    </row>
    <row r="13" spans="1:9" ht="15.75" customHeight="1">
      <c r="A13" s="148" t="s">
        <v>106</v>
      </c>
      <c r="B13" s="2">
        <v>5371</v>
      </c>
      <c r="C13" s="2">
        <v>3646</v>
      </c>
      <c r="D13" s="2">
        <v>3958</v>
      </c>
      <c r="E13" s="2">
        <v>3602</v>
      </c>
      <c r="F13" s="2">
        <v>2325</v>
      </c>
      <c r="G13" s="2">
        <v>2137</v>
      </c>
      <c r="H13" s="2">
        <f t="shared" si="0"/>
        <v>21039</v>
      </c>
      <c r="I13" s="16"/>
    </row>
    <row r="14" spans="1:9" ht="9" customHeight="1">
      <c r="A14" s="148"/>
      <c r="B14" s="2"/>
      <c r="C14" s="2"/>
      <c r="D14" s="2"/>
      <c r="E14" s="2"/>
      <c r="F14" s="2"/>
      <c r="G14" s="2"/>
      <c r="H14" s="2"/>
      <c r="I14" s="16"/>
    </row>
    <row r="15" spans="1:9" ht="15.75" customHeight="1">
      <c r="A15" s="148" t="s">
        <v>107</v>
      </c>
      <c r="B15" s="2">
        <v>49</v>
      </c>
      <c r="C15" s="2">
        <v>185</v>
      </c>
      <c r="D15" s="2">
        <v>57</v>
      </c>
      <c r="E15" s="2">
        <v>62</v>
      </c>
      <c r="F15" s="2">
        <v>7</v>
      </c>
      <c r="G15" s="2">
        <v>37</v>
      </c>
      <c r="H15" s="2">
        <f t="shared" si="0"/>
        <v>397</v>
      </c>
      <c r="I15" s="16"/>
    </row>
    <row r="16" spans="1:9" ht="9" customHeight="1">
      <c r="A16" s="148"/>
      <c r="B16" s="2"/>
      <c r="C16" s="2"/>
      <c r="D16" s="2"/>
      <c r="E16" s="2"/>
      <c r="F16" s="2"/>
      <c r="G16" s="2"/>
      <c r="H16" s="2"/>
      <c r="I16" s="16"/>
    </row>
    <row r="17" spans="1:9" ht="15.75" customHeight="1">
      <c r="A17" s="148" t="s">
        <v>108</v>
      </c>
      <c r="B17" s="2">
        <v>7513</v>
      </c>
      <c r="C17" s="2">
        <v>71</v>
      </c>
      <c r="D17" s="2">
        <v>329</v>
      </c>
      <c r="E17" s="2">
        <v>491</v>
      </c>
      <c r="F17" s="2">
        <v>69</v>
      </c>
      <c r="G17" s="2">
        <v>162</v>
      </c>
      <c r="H17" s="2">
        <f t="shared" si="0"/>
        <v>8635</v>
      </c>
      <c r="I17" s="16"/>
    </row>
    <row r="18" spans="1:9" ht="9" customHeight="1">
      <c r="A18" s="148"/>
      <c r="B18" s="2"/>
      <c r="C18" s="2"/>
      <c r="D18" s="2"/>
      <c r="E18" s="2"/>
      <c r="F18" s="2"/>
      <c r="G18" s="2"/>
      <c r="H18" s="2"/>
      <c r="I18" s="16"/>
    </row>
    <row r="19" spans="1:9" ht="15.75" customHeight="1">
      <c r="A19" s="148" t="s">
        <v>109</v>
      </c>
      <c r="B19" s="2">
        <v>1520</v>
      </c>
      <c r="C19" s="2">
        <v>10</v>
      </c>
      <c r="D19" s="2">
        <v>2040</v>
      </c>
      <c r="E19" s="2">
        <v>1002</v>
      </c>
      <c r="F19" s="2">
        <v>1245</v>
      </c>
      <c r="G19" s="2">
        <v>686</v>
      </c>
      <c r="H19" s="2">
        <f t="shared" si="0"/>
        <v>6503</v>
      </c>
      <c r="I19" s="16"/>
    </row>
    <row r="20" spans="1:9" ht="9" customHeight="1">
      <c r="A20" s="148"/>
      <c r="B20" s="2"/>
      <c r="C20" s="2"/>
      <c r="D20" s="2"/>
      <c r="E20" s="2"/>
      <c r="F20" s="2"/>
      <c r="G20" s="2"/>
      <c r="H20" s="2"/>
      <c r="I20" s="16"/>
    </row>
    <row r="21" spans="1:9" ht="15.75" customHeight="1">
      <c r="A21" s="148" t="s">
        <v>110</v>
      </c>
      <c r="B21" s="2">
        <v>304</v>
      </c>
      <c r="C21" s="2">
        <v>4203</v>
      </c>
      <c r="D21" s="2">
        <v>633</v>
      </c>
      <c r="E21" s="2">
        <v>375</v>
      </c>
      <c r="F21" s="2">
        <v>513</v>
      </c>
      <c r="G21" s="2">
        <v>160</v>
      </c>
      <c r="H21" s="2">
        <f t="shared" si="0"/>
        <v>6188</v>
      </c>
      <c r="I21" s="149"/>
    </row>
    <row r="22" spans="1:9" ht="9.75" customHeight="1">
      <c r="A22" s="148"/>
      <c r="B22" s="2"/>
      <c r="C22" s="2"/>
      <c r="D22" s="2"/>
      <c r="E22" s="2"/>
      <c r="F22" s="2"/>
      <c r="G22" s="2"/>
      <c r="H22" s="2"/>
      <c r="I22" s="16"/>
    </row>
    <row r="23" spans="1:9" ht="18">
      <c r="A23" s="148" t="s">
        <v>111</v>
      </c>
      <c r="B23" s="2">
        <v>462</v>
      </c>
      <c r="C23" s="2">
        <v>4359</v>
      </c>
      <c r="D23" s="2">
        <v>2492</v>
      </c>
      <c r="E23" s="2">
        <v>3377</v>
      </c>
      <c r="F23" s="2">
        <v>2741</v>
      </c>
      <c r="G23" s="2">
        <v>2936</v>
      </c>
      <c r="H23" s="2">
        <f t="shared" si="0"/>
        <v>16367</v>
      </c>
      <c r="I23" s="149"/>
    </row>
    <row r="24" spans="1:9" ht="9" customHeight="1">
      <c r="A24" s="148"/>
      <c r="B24" s="2"/>
      <c r="C24" s="2"/>
      <c r="D24" s="2"/>
      <c r="E24" s="2"/>
      <c r="F24" s="2"/>
      <c r="G24" s="2"/>
      <c r="H24" s="2"/>
      <c r="I24" s="16"/>
    </row>
    <row r="25" spans="1:9" ht="15" customHeight="1">
      <c r="A25" s="148" t="s">
        <v>222</v>
      </c>
      <c r="B25" s="2">
        <v>10</v>
      </c>
      <c r="C25" s="2">
        <v>0</v>
      </c>
      <c r="D25" s="2">
        <v>7</v>
      </c>
      <c r="E25" s="2">
        <v>43</v>
      </c>
      <c r="F25" s="2">
        <v>13</v>
      </c>
      <c r="G25" s="2">
        <v>52</v>
      </c>
      <c r="H25" s="2">
        <f t="shared" si="0"/>
        <v>125</v>
      </c>
      <c r="I25" s="16"/>
    </row>
    <row r="26" spans="1:9" ht="10.5" customHeight="1">
      <c r="A26" s="148"/>
      <c r="B26" s="2"/>
      <c r="C26" s="2"/>
      <c r="D26" s="2"/>
      <c r="E26" s="2"/>
      <c r="F26" s="2"/>
      <c r="G26" s="2"/>
      <c r="H26" s="2"/>
      <c r="I26" s="16"/>
    </row>
    <row r="27" spans="1:9" ht="15.75" customHeight="1">
      <c r="A27" s="148" t="s">
        <v>112</v>
      </c>
      <c r="B27" s="2">
        <v>734</v>
      </c>
      <c r="C27" s="2">
        <v>1544</v>
      </c>
      <c r="D27" s="2">
        <v>399</v>
      </c>
      <c r="E27" s="2">
        <v>194</v>
      </c>
      <c r="F27" s="2">
        <v>217</v>
      </c>
      <c r="G27" s="2">
        <v>12</v>
      </c>
      <c r="H27" s="2">
        <f t="shared" si="0"/>
        <v>3100</v>
      </c>
      <c r="I27" s="16"/>
    </row>
    <row r="28" spans="1:9" ht="9" customHeight="1">
      <c r="A28" s="148"/>
      <c r="B28" s="2"/>
      <c r="C28" s="2"/>
      <c r="D28" s="2"/>
      <c r="E28" s="2"/>
      <c r="F28" s="2"/>
      <c r="G28" s="2"/>
      <c r="H28" s="2"/>
      <c r="I28" s="16"/>
    </row>
    <row r="29" spans="1:9" ht="21" customHeight="1" thickBot="1">
      <c r="A29" s="150" t="s">
        <v>8</v>
      </c>
      <c r="B29" s="47">
        <f>SUM(B5:B27)</f>
        <v>51096</v>
      </c>
      <c r="C29" s="47">
        <f aca="true" t="shared" si="1" ref="C29:H29">SUM(C5:C27)</f>
        <v>27218</v>
      </c>
      <c r="D29" s="47">
        <f t="shared" si="1"/>
        <v>15620</v>
      </c>
      <c r="E29" s="47">
        <f t="shared" si="1"/>
        <v>16274</v>
      </c>
      <c r="F29" s="47">
        <f t="shared" si="1"/>
        <v>10655</v>
      </c>
      <c r="G29" s="47">
        <f t="shared" si="1"/>
        <v>10269</v>
      </c>
      <c r="H29" s="47">
        <f t="shared" si="1"/>
        <v>131132</v>
      </c>
      <c r="I29" s="16"/>
    </row>
    <row r="30" spans="1:9" s="151" customFormat="1" ht="18" customHeight="1">
      <c r="A30" s="372" t="s">
        <v>274</v>
      </c>
      <c r="B30" s="372"/>
      <c r="C30" s="372"/>
      <c r="D30" s="372"/>
      <c r="E30" s="372"/>
      <c r="F30" s="372"/>
      <c r="G30" s="372"/>
      <c r="H30" s="372"/>
      <c r="I30" s="52"/>
    </row>
    <row r="31" spans="1:9" ht="15" customHeight="1">
      <c r="A31" s="152"/>
      <c r="B31" s="153"/>
      <c r="C31" s="153"/>
      <c r="D31" s="153"/>
      <c r="E31" s="153"/>
      <c r="F31" s="153"/>
      <c r="G31" s="153"/>
      <c r="H31" s="153"/>
      <c r="I31" s="16"/>
    </row>
    <row r="32" spans="1:9" ht="18">
      <c r="A32" s="15"/>
      <c r="B32" s="15"/>
      <c r="C32" s="15"/>
      <c r="D32" s="15"/>
      <c r="E32" s="15"/>
      <c r="F32" s="15"/>
      <c r="G32" s="15"/>
      <c r="H32" s="15"/>
      <c r="I32" s="16"/>
    </row>
    <row r="33" spans="1:9" ht="18">
      <c r="A33" s="154"/>
      <c r="B33" s="15"/>
      <c r="C33" s="15"/>
      <c r="D33" s="15"/>
      <c r="E33" s="15"/>
      <c r="F33" s="15"/>
      <c r="G33" s="15"/>
      <c r="H33" s="15"/>
      <c r="I33" s="16"/>
    </row>
    <row r="34" spans="1:9" ht="18">
      <c r="A34" s="154"/>
      <c r="B34" s="15"/>
      <c r="C34" s="15"/>
      <c r="D34" s="15"/>
      <c r="E34" s="15"/>
      <c r="F34" s="15"/>
      <c r="G34" s="15"/>
      <c r="H34" s="15"/>
      <c r="I34" s="16"/>
    </row>
    <row r="35" spans="1:9" ht="18">
      <c r="A35" s="154"/>
      <c r="B35" s="15"/>
      <c r="C35" s="15"/>
      <c r="D35" s="15"/>
      <c r="E35" s="15"/>
      <c r="F35" s="15"/>
      <c r="G35" s="15"/>
      <c r="H35" s="15"/>
      <c r="I35" s="16"/>
    </row>
    <row r="36" spans="1:9" ht="18">
      <c r="A36" s="154"/>
      <c r="B36" s="15"/>
      <c r="C36" s="15"/>
      <c r="D36" s="15"/>
      <c r="E36" s="15"/>
      <c r="F36" s="15"/>
      <c r="G36" s="15"/>
      <c r="H36" s="15"/>
      <c r="I36" s="16"/>
    </row>
    <row r="37" spans="1:9" ht="18.75" thickBot="1">
      <c r="A37" s="376" t="s">
        <v>297</v>
      </c>
      <c r="B37" s="376"/>
      <c r="C37" s="376"/>
      <c r="D37" s="376"/>
      <c r="E37" s="376"/>
      <c r="F37" s="376"/>
      <c r="G37" s="376"/>
      <c r="H37" s="376"/>
      <c r="I37" s="16"/>
    </row>
    <row r="38" spans="1:9" ht="18.75" thickBot="1">
      <c r="A38" s="360" t="s">
        <v>113</v>
      </c>
      <c r="B38" s="370" t="s">
        <v>1</v>
      </c>
      <c r="C38" s="371"/>
      <c r="D38" s="371"/>
      <c r="E38" s="371"/>
      <c r="F38" s="371"/>
      <c r="G38" s="371"/>
      <c r="H38" s="371"/>
      <c r="I38" s="16"/>
    </row>
    <row r="39" spans="1:9" ht="18.75" thickBot="1">
      <c r="A39" s="361"/>
      <c r="B39" s="74" t="s">
        <v>2</v>
      </c>
      <c r="C39" s="74" t="s">
        <v>3</v>
      </c>
      <c r="D39" s="74" t="s">
        <v>4</v>
      </c>
      <c r="E39" s="74" t="s">
        <v>5</v>
      </c>
      <c r="F39" s="74" t="s">
        <v>6</v>
      </c>
      <c r="G39" s="74" t="s">
        <v>7</v>
      </c>
      <c r="H39" s="74" t="s">
        <v>8</v>
      </c>
      <c r="I39" s="16"/>
    </row>
    <row r="40" spans="1:9" ht="9" customHeight="1">
      <c r="A40" s="67"/>
      <c r="B40" s="2"/>
      <c r="C40" s="25"/>
      <c r="D40" s="25"/>
      <c r="E40" s="25"/>
      <c r="F40" s="2"/>
      <c r="G40" s="2"/>
      <c r="H40" s="2"/>
      <c r="I40" s="16"/>
    </row>
    <row r="41" spans="1:9" ht="18">
      <c r="A41" s="155" t="s">
        <v>114</v>
      </c>
      <c r="B41" s="2">
        <v>24487</v>
      </c>
      <c r="C41" s="25">
        <v>17367</v>
      </c>
      <c r="D41" s="25">
        <v>3760</v>
      </c>
      <c r="E41" s="44" t="s">
        <v>14</v>
      </c>
      <c r="F41" s="44" t="s">
        <v>14</v>
      </c>
      <c r="G41" s="44" t="s">
        <v>14</v>
      </c>
      <c r="H41" s="2">
        <f>SUM(B41:G41)</f>
        <v>45614</v>
      </c>
      <c r="I41" s="16"/>
    </row>
    <row r="42" spans="1:9" ht="9" customHeight="1">
      <c r="A42" s="155"/>
      <c r="B42" s="2"/>
      <c r="C42" s="25"/>
      <c r="D42" s="25"/>
      <c r="E42" s="25"/>
      <c r="F42" s="2"/>
      <c r="G42" s="2"/>
      <c r="H42" s="2"/>
      <c r="I42" s="16"/>
    </row>
    <row r="43" spans="1:9" ht="18">
      <c r="A43" s="155" t="s">
        <v>115</v>
      </c>
      <c r="B43" s="2">
        <v>3301</v>
      </c>
      <c r="C43" s="25">
        <v>6770</v>
      </c>
      <c r="D43" s="25">
        <v>484</v>
      </c>
      <c r="E43" s="25" t="s">
        <v>14</v>
      </c>
      <c r="F43" s="44" t="s">
        <v>14</v>
      </c>
      <c r="G43" s="44" t="s">
        <v>14</v>
      </c>
      <c r="H43" s="2">
        <f>SUM(B43:G43)</f>
        <v>10555</v>
      </c>
      <c r="I43" s="16"/>
    </row>
    <row r="44" spans="1:9" ht="9" customHeight="1">
      <c r="A44" s="155"/>
      <c r="B44" s="2"/>
      <c r="C44" s="25"/>
      <c r="D44" s="25"/>
      <c r="E44" s="25"/>
      <c r="F44" s="2"/>
      <c r="G44" s="2"/>
      <c r="H44" s="2"/>
      <c r="I44" s="16"/>
    </row>
    <row r="45" spans="1:9" ht="18">
      <c r="A45" s="155" t="s">
        <v>116</v>
      </c>
      <c r="B45" s="2">
        <v>5200</v>
      </c>
      <c r="C45" s="25">
        <v>6519</v>
      </c>
      <c r="D45" s="25">
        <v>154</v>
      </c>
      <c r="E45" s="44" t="s">
        <v>14</v>
      </c>
      <c r="F45" s="44" t="s">
        <v>14</v>
      </c>
      <c r="G45" s="44" t="s">
        <v>14</v>
      </c>
      <c r="H45" s="2">
        <f>SUM(B45:G45)</f>
        <v>11873</v>
      </c>
      <c r="I45" s="16"/>
    </row>
    <row r="46" spans="1:9" ht="9" customHeight="1">
      <c r="A46" s="155"/>
      <c r="B46" s="2"/>
      <c r="C46" s="25"/>
      <c r="D46" s="25"/>
      <c r="E46" s="25"/>
      <c r="F46" s="2"/>
      <c r="G46" s="2"/>
      <c r="H46" s="2"/>
      <c r="I46" s="16"/>
    </row>
    <row r="47" spans="1:9" ht="18">
      <c r="A47" s="155" t="s">
        <v>117</v>
      </c>
      <c r="B47" s="2">
        <v>9443</v>
      </c>
      <c r="C47" s="25">
        <v>5045</v>
      </c>
      <c r="D47" s="25">
        <v>313</v>
      </c>
      <c r="E47" s="44" t="s">
        <v>14</v>
      </c>
      <c r="F47" s="44" t="s">
        <v>14</v>
      </c>
      <c r="G47" s="44" t="s">
        <v>14</v>
      </c>
      <c r="H47" s="2">
        <f>SUM(B47:G47)</f>
        <v>14801</v>
      </c>
      <c r="I47" s="16"/>
    </row>
    <row r="48" spans="1:9" ht="9" customHeight="1">
      <c r="A48" s="155"/>
      <c r="B48" s="2"/>
      <c r="C48" s="25"/>
      <c r="D48" s="25"/>
      <c r="E48" s="25"/>
      <c r="F48" s="2"/>
      <c r="G48" s="2"/>
      <c r="H48" s="2"/>
      <c r="I48" s="16"/>
    </row>
    <row r="49" spans="1:9" ht="18">
      <c r="A49" s="155" t="s">
        <v>118</v>
      </c>
      <c r="B49" s="2">
        <v>3396</v>
      </c>
      <c r="C49" s="44">
        <v>0</v>
      </c>
      <c r="D49" s="25">
        <v>0</v>
      </c>
      <c r="E49" s="44" t="s">
        <v>14</v>
      </c>
      <c r="F49" s="44" t="s">
        <v>14</v>
      </c>
      <c r="G49" s="44" t="s">
        <v>14</v>
      </c>
      <c r="H49" s="2">
        <f>SUM(B49:G49)</f>
        <v>3396</v>
      </c>
      <c r="I49" s="16"/>
    </row>
    <row r="50" spans="1:9" ht="9.75" customHeight="1">
      <c r="A50" s="156"/>
      <c r="B50" s="1"/>
      <c r="C50" s="37"/>
      <c r="D50" s="37"/>
      <c r="E50" s="37"/>
      <c r="F50" s="1"/>
      <c r="G50" s="1"/>
      <c r="H50" s="1"/>
      <c r="I50" s="16"/>
    </row>
    <row r="51" spans="1:9" ht="18.75" thickBot="1">
      <c r="A51" s="69" t="s">
        <v>8</v>
      </c>
      <c r="B51" s="47">
        <f aca="true" t="shared" si="2" ref="B51:H51">SUM(B40:B50)</f>
        <v>45827</v>
      </c>
      <c r="C51" s="47">
        <f t="shared" si="2"/>
        <v>35701</v>
      </c>
      <c r="D51" s="47">
        <f t="shared" si="2"/>
        <v>4711</v>
      </c>
      <c r="E51" s="47" t="s">
        <v>14</v>
      </c>
      <c r="F51" s="47" t="s">
        <v>14</v>
      </c>
      <c r="G51" s="47" t="s">
        <v>14</v>
      </c>
      <c r="H51" s="47">
        <f t="shared" si="2"/>
        <v>86239</v>
      </c>
      <c r="I51" s="16"/>
    </row>
    <row r="52" spans="1:9" s="151" customFormat="1" ht="12.75">
      <c r="A52" s="372" t="s">
        <v>274</v>
      </c>
      <c r="B52" s="372"/>
      <c r="C52" s="372"/>
      <c r="D52" s="372"/>
      <c r="E52" s="372"/>
      <c r="F52" s="372"/>
      <c r="G52" s="372"/>
      <c r="H52" s="372"/>
      <c r="I52" s="52"/>
    </row>
    <row r="53" spans="1:9" ht="18">
      <c r="A53" s="16"/>
      <c r="B53" s="16"/>
      <c r="C53" s="16"/>
      <c r="E53" s="16"/>
      <c r="F53" s="16"/>
      <c r="G53" s="16"/>
      <c r="H53" s="16"/>
      <c r="I53" s="16"/>
    </row>
  </sheetData>
  <sheetProtection/>
  <mergeCells count="8">
    <mergeCell ref="A52:H52"/>
    <mergeCell ref="A38:A39"/>
    <mergeCell ref="B38:H38"/>
    <mergeCell ref="A1:H1"/>
    <mergeCell ref="A2:A3"/>
    <mergeCell ref="B2:H2"/>
    <mergeCell ref="A30:H30"/>
    <mergeCell ref="A37:H3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0"/>
  <sheetViews>
    <sheetView zoomScaleSheetLayoutView="90" zoomScalePageLayoutView="0" workbookViewId="0" topLeftCell="A49">
      <selection activeCell="J29" sqref="J29"/>
    </sheetView>
  </sheetViews>
  <sheetFormatPr defaultColWidth="11.421875" defaultRowHeight="15"/>
  <cols>
    <col min="1" max="1" width="43.00390625" style="147" customWidth="1"/>
    <col min="2" max="2" width="10.7109375" style="175" customWidth="1"/>
    <col min="3" max="3" width="11.421875" style="175" customWidth="1"/>
    <col min="4" max="4" width="11.421875" style="176" customWidth="1"/>
    <col min="5" max="5" width="12.421875" style="177" customWidth="1"/>
    <col min="6" max="6" width="11.8515625" style="177" customWidth="1"/>
    <col min="7" max="7" width="12.28125" style="177" customWidth="1"/>
    <col min="8" max="8" width="11.421875" style="147" customWidth="1"/>
    <col min="9" max="16384" width="11.421875" style="147" customWidth="1"/>
  </cols>
  <sheetData>
    <row r="1" spans="1:9" ht="18.75" thickBot="1">
      <c r="A1" s="377" t="s">
        <v>294</v>
      </c>
      <c r="B1" s="377"/>
      <c r="C1" s="377"/>
      <c r="D1" s="377"/>
      <c r="E1" s="377"/>
      <c r="F1" s="377"/>
      <c r="G1" s="377"/>
      <c r="H1" s="377"/>
      <c r="I1" s="157"/>
    </row>
    <row r="2" spans="1:9" ht="18.75" thickBot="1">
      <c r="A2" s="378" t="s">
        <v>101</v>
      </c>
      <c r="B2" s="380" t="s">
        <v>1</v>
      </c>
      <c r="C2" s="380"/>
      <c r="D2" s="380"/>
      <c r="E2" s="380"/>
      <c r="F2" s="380"/>
      <c r="G2" s="380"/>
      <c r="H2" s="380"/>
      <c r="I2" s="157"/>
    </row>
    <row r="3" spans="1:9" ht="30" customHeight="1" thickBot="1">
      <c r="A3" s="379"/>
      <c r="B3" s="158" t="s">
        <v>2</v>
      </c>
      <c r="C3" s="158" t="s">
        <v>3</v>
      </c>
      <c r="D3" s="158" t="s">
        <v>4</v>
      </c>
      <c r="E3" s="159" t="s">
        <v>5</v>
      </c>
      <c r="F3" s="159" t="s">
        <v>6</v>
      </c>
      <c r="G3" s="159" t="s">
        <v>7</v>
      </c>
      <c r="H3" s="160" t="s">
        <v>8</v>
      </c>
      <c r="I3" s="157"/>
    </row>
    <row r="4" spans="1:9" ht="18">
      <c r="A4" s="15"/>
      <c r="B4" s="86"/>
      <c r="C4" s="86"/>
      <c r="D4" s="86"/>
      <c r="E4" s="161"/>
      <c r="F4" s="161"/>
      <c r="G4" s="161"/>
      <c r="H4" s="145"/>
      <c r="I4" s="157"/>
    </row>
    <row r="5" spans="1:9" ht="22.5" customHeight="1">
      <c r="A5" s="162" t="s">
        <v>102</v>
      </c>
      <c r="B5" s="86"/>
      <c r="C5" s="86"/>
      <c r="D5" s="86"/>
      <c r="E5" s="161"/>
      <c r="F5" s="161"/>
      <c r="G5" s="161"/>
      <c r="H5" s="2"/>
      <c r="I5" s="157"/>
    </row>
    <row r="6" spans="1:9" ht="15" customHeight="1">
      <c r="A6" s="83" t="s">
        <v>82</v>
      </c>
      <c r="B6" s="86"/>
      <c r="C6" s="86"/>
      <c r="D6" s="86"/>
      <c r="E6" s="161"/>
      <c r="F6" s="161"/>
      <c r="G6" s="161"/>
      <c r="H6" s="2"/>
      <c r="I6" s="157"/>
    </row>
    <row r="7" spans="1:9" ht="15" customHeight="1">
      <c r="A7" s="85" t="s">
        <v>83</v>
      </c>
      <c r="B7" s="86">
        <v>251</v>
      </c>
      <c r="C7" s="86">
        <v>9</v>
      </c>
      <c r="D7" s="86">
        <v>122</v>
      </c>
      <c r="E7" s="161">
        <v>35</v>
      </c>
      <c r="F7" s="161">
        <v>27</v>
      </c>
      <c r="G7" s="161">
        <v>30</v>
      </c>
      <c r="H7" s="2">
        <f>SUM(B7:G7)</f>
        <v>474</v>
      </c>
      <c r="I7" s="157"/>
    </row>
    <row r="8" spans="1:9" ht="15" customHeight="1">
      <c r="A8" s="85" t="s">
        <v>84</v>
      </c>
      <c r="B8" s="86">
        <v>376</v>
      </c>
      <c r="C8" s="86">
        <v>7</v>
      </c>
      <c r="D8" s="86">
        <v>97</v>
      </c>
      <c r="E8" s="161">
        <v>54</v>
      </c>
      <c r="F8" s="161">
        <v>50</v>
      </c>
      <c r="G8" s="161">
        <v>19</v>
      </c>
      <c r="H8" s="2">
        <f>SUM(B8:G8)</f>
        <v>603</v>
      </c>
      <c r="I8" s="157"/>
    </row>
    <row r="9" spans="1:9" ht="15" customHeight="1">
      <c r="A9" s="42" t="s">
        <v>43</v>
      </c>
      <c r="B9" s="163">
        <f aca="true" t="shared" si="0" ref="B9:G9">SUM(B7:B8)</f>
        <v>627</v>
      </c>
      <c r="C9" s="163">
        <f t="shared" si="0"/>
        <v>16</v>
      </c>
      <c r="D9" s="163">
        <f t="shared" si="0"/>
        <v>219</v>
      </c>
      <c r="E9" s="164">
        <f t="shared" si="0"/>
        <v>89</v>
      </c>
      <c r="F9" s="164">
        <f t="shared" si="0"/>
        <v>77</v>
      </c>
      <c r="G9" s="164">
        <f t="shared" si="0"/>
        <v>49</v>
      </c>
      <c r="H9" s="94">
        <f>SUM(B9:G9)</f>
        <v>1077</v>
      </c>
      <c r="I9" s="157"/>
    </row>
    <row r="10" spans="1:9" ht="15" customHeight="1">
      <c r="A10" s="83" t="s">
        <v>85</v>
      </c>
      <c r="B10" s="86"/>
      <c r="C10" s="86"/>
      <c r="D10" s="86"/>
      <c r="E10" s="161"/>
      <c r="F10" s="161"/>
      <c r="G10" s="161"/>
      <c r="H10" s="2"/>
      <c r="I10" s="157"/>
    </row>
    <row r="11" spans="1:9" ht="15" customHeight="1">
      <c r="A11" s="85" t="s">
        <v>83</v>
      </c>
      <c r="B11" s="86">
        <v>1064</v>
      </c>
      <c r="C11" s="86">
        <v>30</v>
      </c>
      <c r="D11" s="86">
        <v>204</v>
      </c>
      <c r="E11" s="161">
        <v>421</v>
      </c>
      <c r="F11" s="161">
        <v>194</v>
      </c>
      <c r="G11" s="161">
        <v>154</v>
      </c>
      <c r="H11" s="2">
        <f>SUM(B11:G11)</f>
        <v>2067</v>
      </c>
      <c r="I11" s="157"/>
    </row>
    <row r="12" spans="1:9" ht="15" customHeight="1">
      <c r="A12" s="85" t="s">
        <v>84</v>
      </c>
      <c r="B12" s="86">
        <v>1445</v>
      </c>
      <c r="C12" s="86">
        <v>14</v>
      </c>
      <c r="D12" s="86">
        <v>131</v>
      </c>
      <c r="E12" s="161">
        <v>406</v>
      </c>
      <c r="F12" s="161">
        <v>186</v>
      </c>
      <c r="G12" s="161">
        <v>100</v>
      </c>
      <c r="H12" s="2">
        <f>SUM(B12:G12)</f>
        <v>2282</v>
      </c>
      <c r="I12" s="157"/>
    </row>
    <row r="13" spans="1:9" ht="15" customHeight="1">
      <c r="A13" s="89" t="s">
        <v>43</v>
      </c>
      <c r="B13" s="165">
        <f aca="true" t="shared" si="1" ref="B13:G13">SUM(B11:B12)</f>
        <v>2509</v>
      </c>
      <c r="C13" s="165">
        <f t="shared" si="1"/>
        <v>44</v>
      </c>
      <c r="D13" s="165">
        <f t="shared" si="1"/>
        <v>335</v>
      </c>
      <c r="E13" s="166">
        <f t="shared" si="1"/>
        <v>827</v>
      </c>
      <c r="F13" s="166">
        <f t="shared" si="1"/>
        <v>380</v>
      </c>
      <c r="G13" s="166">
        <f t="shared" si="1"/>
        <v>254</v>
      </c>
      <c r="H13" s="167">
        <f>SUM(B13:G13)</f>
        <v>4349</v>
      </c>
      <c r="I13" s="157"/>
    </row>
    <row r="14" spans="1:9" ht="38.25" customHeight="1">
      <c r="A14" s="168" t="s">
        <v>139</v>
      </c>
      <c r="B14" s="86"/>
      <c r="C14" s="86"/>
      <c r="D14" s="86"/>
      <c r="E14" s="161"/>
      <c r="F14" s="161"/>
      <c r="G14" s="161"/>
      <c r="H14" s="2"/>
      <c r="I14" s="157"/>
    </row>
    <row r="15" spans="1:9" ht="15" customHeight="1">
      <c r="A15" s="83" t="s">
        <v>82</v>
      </c>
      <c r="B15" s="86"/>
      <c r="C15" s="86"/>
      <c r="D15" s="86"/>
      <c r="E15" s="161"/>
      <c r="F15" s="161"/>
      <c r="G15" s="161"/>
      <c r="H15" s="2"/>
      <c r="I15" s="157"/>
    </row>
    <row r="16" spans="1:9" ht="15" customHeight="1">
      <c r="A16" s="85" t="s">
        <v>83</v>
      </c>
      <c r="B16" s="86">
        <v>1615</v>
      </c>
      <c r="C16" s="86">
        <v>34</v>
      </c>
      <c r="D16" s="86">
        <v>452</v>
      </c>
      <c r="E16" s="161">
        <v>79</v>
      </c>
      <c r="F16" s="161">
        <v>12</v>
      </c>
      <c r="G16" s="161">
        <v>57</v>
      </c>
      <c r="H16" s="2">
        <f>SUM(B16:G16)</f>
        <v>2249</v>
      </c>
      <c r="I16" s="157"/>
    </row>
    <row r="17" spans="1:9" ht="15" customHeight="1">
      <c r="A17" s="85" t="s">
        <v>84</v>
      </c>
      <c r="B17" s="86">
        <v>495</v>
      </c>
      <c r="C17" s="86">
        <v>21</v>
      </c>
      <c r="D17" s="86">
        <v>56</v>
      </c>
      <c r="E17" s="161">
        <v>20</v>
      </c>
      <c r="F17" s="161">
        <v>8</v>
      </c>
      <c r="G17" s="161">
        <v>12</v>
      </c>
      <c r="H17" s="2">
        <f>SUM(B17:G17)</f>
        <v>612</v>
      </c>
      <c r="I17" s="157"/>
    </row>
    <row r="18" spans="1:9" ht="15" customHeight="1">
      <c r="A18" s="42" t="s">
        <v>43</v>
      </c>
      <c r="B18" s="163">
        <f aca="true" t="shared" si="2" ref="B18:G18">SUM(B16:B17)</f>
        <v>2110</v>
      </c>
      <c r="C18" s="163">
        <f t="shared" si="2"/>
        <v>55</v>
      </c>
      <c r="D18" s="163">
        <f t="shared" si="2"/>
        <v>508</v>
      </c>
      <c r="E18" s="164">
        <f t="shared" si="2"/>
        <v>99</v>
      </c>
      <c r="F18" s="164">
        <f t="shared" si="2"/>
        <v>20</v>
      </c>
      <c r="G18" s="164">
        <f t="shared" si="2"/>
        <v>69</v>
      </c>
      <c r="H18" s="94">
        <f>SUM(B18:G18)</f>
        <v>2861</v>
      </c>
      <c r="I18" s="157"/>
    </row>
    <row r="19" spans="1:9" ht="15" customHeight="1">
      <c r="A19" s="83" t="s">
        <v>85</v>
      </c>
      <c r="B19" s="86"/>
      <c r="C19" s="86"/>
      <c r="D19" s="86"/>
      <c r="E19" s="161"/>
      <c r="F19" s="161"/>
      <c r="G19" s="161"/>
      <c r="H19" s="2"/>
      <c r="I19" s="157"/>
    </row>
    <row r="20" spans="1:9" ht="15" customHeight="1">
      <c r="A20" s="85" t="s">
        <v>83</v>
      </c>
      <c r="B20" s="86">
        <v>3292</v>
      </c>
      <c r="C20" s="86">
        <v>110</v>
      </c>
      <c r="D20" s="86">
        <v>417</v>
      </c>
      <c r="E20" s="161">
        <v>343</v>
      </c>
      <c r="F20" s="161">
        <v>33</v>
      </c>
      <c r="G20" s="161">
        <v>133</v>
      </c>
      <c r="H20" s="2">
        <f>SUM(B20:G20)</f>
        <v>4328</v>
      </c>
      <c r="I20" s="157"/>
    </row>
    <row r="21" spans="1:9" ht="15" customHeight="1">
      <c r="A21" s="85" t="s">
        <v>84</v>
      </c>
      <c r="B21" s="86">
        <v>902</v>
      </c>
      <c r="C21" s="86">
        <v>67</v>
      </c>
      <c r="D21" s="86">
        <v>68</v>
      </c>
      <c r="E21" s="161">
        <v>29</v>
      </c>
      <c r="F21" s="161">
        <v>3</v>
      </c>
      <c r="G21" s="161">
        <v>13</v>
      </c>
      <c r="H21" s="2">
        <f>SUM(B21:G21)</f>
        <v>1082</v>
      </c>
      <c r="I21" s="157"/>
    </row>
    <row r="22" spans="1:9" ht="15" customHeight="1">
      <c r="A22" s="89" t="s">
        <v>43</v>
      </c>
      <c r="B22" s="165">
        <f aca="true" t="shared" si="3" ref="B22:G22">SUM(B20:B21)</f>
        <v>4194</v>
      </c>
      <c r="C22" s="165">
        <f t="shared" si="3"/>
        <v>177</v>
      </c>
      <c r="D22" s="165">
        <f t="shared" si="3"/>
        <v>485</v>
      </c>
      <c r="E22" s="166">
        <f t="shared" si="3"/>
        <v>372</v>
      </c>
      <c r="F22" s="166">
        <f t="shared" si="3"/>
        <v>36</v>
      </c>
      <c r="G22" s="169">
        <f t="shared" si="3"/>
        <v>146</v>
      </c>
      <c r="H22" s="167">
        <f>SUM(B22:G22)</f>
        <v>5410</v>
      </c>
      <c r="I22" s="157"/>
    </row>
    <row r="23" spans="1:9" ht="30.75" customHeight="1">
      <c r="A23" s="168" t="s">
        <v>104</v>
      </c>
      <c r="B23" s="86"/>
      <c r="C23" s="86"/>
      <c r="D23" s="86"/>
      <c r="E23" s="161"/>
      <c r="F23" s="161"/>
      <c r="G23" s="161"/>
      <c r="H23" s="2"/>
      <c r="I23" s="157"/>
    </row>
    <row r="24" spans="1:9" ht="15" customHeight="1">
      <c r="A24" s="83" t="s">
        <v>82</v>
      </c>
      <c r="B24" s="86"/>
      <c r="C24" s="86"/>
      <c r="D24" s="86"/>
      <c r="E24" s="161"/>
      <c r="F24" s="161"/>
      <c r="G24" s="161"/>
      <c r="H24" s="2"/>
      <c r="I24" s="157"/>
    </row>
    <row r="25" spans="1:9" ht="15" customHeight="1">
      <c r="A25" s="85" t="s">
        <v>83</v>
      </c>
      <c r="B25" s="86">
        <v>1572</v>
      </c>
      <c r="C25" s="86">
        <v>35</v>
      </c>
      <c r="D25" s="86">
        <v>227</v>
      </c>
      <c r="E25" s="161">
        <v>50</v>
      </c>
      <c r="F25" s="161">
        <v>51</v>
      </c>
      <c r="G25" s="161">
        <v>61</v>
      </c>
      <c r="H25" s="2">
        <f>SUM(B25:G25)</f>
        <v>1996</v>
      </c>
      <c r="I25" s="157"/>
    </row>
    <row r="26" spans="1:9" ht="15" customHeight="1">
      <c r="A26" s="85" t="s">
        <v>84</v>
      </c>
      <c r="B26" s="86">
        <v>1341</v>
      </c>
      <c r="C26" s="86">
        <v>23</v>
      </c>
      <c r="D26" s="86">
        <v>88</v>
      </c>
      <c r="E26" s="161">
        <v>33</v>
      </c>
      <c r="F26" s="161">
        <v>35</v>
      </c>
      <c r="G26" s="161">
        <v>42</v>
      </c>
      <c r="H26" s="2">
        <f>SUM(B26:G26)</f>
        <v>1562</v>
      </c>
      <c r="I26" s="157"/>
    </row>
    <row r="27" spans="1:9" ht="15" customHeight="1">
      <c r="A27" s="42" t="s">
        <v>43</v>
      </c>
      <c r="B27" s="163">
        <f aca="true" t="shared" si="4" ref="B27:G27">SUM(B25:B26)</f>
        <v>2913</v>
      </c>
      <c r="C27" s="163">
        <f t="shared" si="4"/>
        <v>58</v>
      </c>
      <c r="D27" s="163">
        <f t="shared" si="4"/>
        <v>315</v>
      </c>
      <c r="E27" s="164">
        <f t="shared" si="4"/>
        <v>83</v>
      </c>
      <c r="F27" s="164">
        <f t="shared" si="4"/>
        <v>86</v>
      </c>
      <c r="G27" s="164">
        <f t="shared" si="4"/>
        <v>103</v>
      </c>
      <c r="H27" s="94">
        <f>SUM(B27:G27)</f>
        <v>3558</v>
      </c>
      <c r="I27" s="157"/>
    </row>
    <row r="28" spans="1:9" ht="15" customHeight="1">
      <c r="A28" s="83" t="s">
        <v>85</v>
      </c>
      <c r="B28" s="86"/>
      <c r="C28" s="86"/>
      <c r="D28" s="86"/>
      <c r="E28" s="161"/>
      <c r="F28" s="161"/>
      <c r="G28" s="161"/>
      <c r="H28" s="2"/>
      <c r="I28" s="157"/>
    </row>
    <row r="29" spans="1:9" ht="15" customHeight="1">
      <c r="A29" s="85" t="s">
        <v>83</v>
      </c>
      <c r="B29" s="86">
        <v>6664</v>
      </c>
      <c r="C29" s="86">
        <v>123</v>
      </c>
      <c r="D29" s="86">
        <v>537</v>
      </c>
      <c r="E29" s="161">
        <v>1078</v>
      </c>
      <c r="F29" s="161">
        <v>485</v>
      </c>
      <c r="G29" s="161">
        <v>676</v>
      </c>
      <c r="H29" s="2">
        <f>SUM(B29:G29)</f>
        <v>9563</v>
      </c>
      <c r="I29" s="157"/>
    </row>
    <row r="30" spans="1:9" ht="15" customHeight="1">
      <c r="A30" s="85" t="s">
        <v>84</v>
      </c>
      <c r="B30" s="86">
        <v>4722</v>
      </c>
      <c r="C30" s="86">
        <v>66</v>
      </c>
      <c r="D30" s="86">
        <v>199</v>
      </c>
      <c r="E30" s="161">
        <v>727</v>
      </c>
      <c r="F30" s="161">
        <v>410</v>
      </c>
      <c r="G30" s="161">
        <v>359</v>
      </c>
      <c r="H30" s="2">
        <f>SUM(B30:G30)</f>
        <v>6483</v>
      </c>
      <c r="I30" s="157"/>
    </row>
    <row r="31" spans="1:9" ht="15" customHeight="1">
      <c r="A31" s="89" t="s">
        <v>43</v>
      </c>
      <c r="B31" s="165">
        <f aca="true" t="shared" si="5" ref="B31:G31">SUM(B29:B30)</f>
        <v>11386</v>
      </c>
      <c r="C31" s="165">
        <f t="shared" si="5"/>
        <v>189</v>
      </c>
      <c r="D31" s="165">
        <f t="shared" si="5"/>
        <v>736</v>
      </c>
      <c r="E31" s="166">
        <f t="shared" si="5"/>
        <v>1805</v>
      </c>
      <c r="F31" s="166">
        <f t="shared" si="5"/>
        <v>895</v>
      </c>
      <c r="G31" s="166">
        <f t="shared" si="5"/>
        <v>1035</v>
      </c>
      <c r="H31" s="167">
        <f>SUM(B31:G31)</f>
        <v>16046</v>
      </c>
      <c r="I31" s="157"/>
    </row>
    <row r="32" spans="1:9" ht="22.5" customHeight="1">
      <c r="A32" s="162" t="s">
        <v>105</v>
      </c>
      <c r="B32" s="86"/>
      <c r="C32" s="86"/>
      <c r="D32" s="86"/>
      <c r="E32" s="161"/>
      <c r="F32" s="161"/>
      <c r="G32" s="161"/>
      <c r="H32" s="2"/>
      <c r="I32" s="157"/>
    </row>
    <row r="33" spans="1:9" ht="15" customHeight="1">
      <c r="A33" s="83" t="s">
        <v>82</v>
      </c>
      <c r="B33" s="86"/>
      <c r="C33" s="86"/>
      <c r="D33" s="86"/>
      <c r="E33" s="161"/>
      <c r="F33" s="161"/>
      <c r="G33" s="161"/>
      <c r="H33" s="2"/>
      <c r="I33" s="157"/>
    </row>
    <row r="34" spans="1:9" ht="15" customHeight="1">
      <c r="A34" s="85" t="s">
        <v>83</v>
      </c>
      <c r="B34" s="86">
        <v>1425</v>
      </c>
      <c r="C34" s="86">
        <v>850</v>
      </c>
      <c r="D34" s="86">
        <v>413</v>
      </c>
      <c r="E34" s="161">
        <v>240</v>
      </c>
      <c r="F34" s="161">
        <v>153</v>
      </c>
      <c r="G34" s="161">
        <v>280</v>
      </c>
      <c r="H34" s="2">
        <f>SUM(B34:G34)</f>
        <v>3361</v>
      </c>
      <c r="I34" s="157"/>
    </row>
    <row r="35" spans="1:9" ht="15" customHeight="1">
      <c r="A35" s="85" t="s">
        <v>84</v>
      </c>
      <c r="B35" s="86">
        <v>3089</v>
      </c>
      <c r="C35" s="86">
        <v>2181</v>
      </c>
      <c r="D35" s="86">
        <v>945</v>
      </c>
      <c r="E35" s="161">
        <v>592</v>
      </c>
      <c r="F35" s="161">
        <v>326</v>
      </c>
      <c r="G35" s="161">
        <v>541</v>
      </c>
      <c r="H35" s="2">
        <f>SUM(B35:G35)</f>
        <v>7674</v>
      </c>
      <c r="I35" s="157"/>
    </row>
    <row r="36" spans="1:9" ht="15" customHeight="1">
      <c r="A36" s="42" t="s">
        <v>43</v>
      </c>
      <c r="B36" s="163">
        <f aca="true" t="shared" si="6" ref="B36:G36">SUM(B34:B35)</f>
        <v>4514</v>
      </c>
      <c r="C36" s="163">
        <f t="shared" si="6"/>
        <v>3031</v>
      </c>
      <c r="D36" s="163">
        <f t="shared" si="6"/>
        <v>1358</v>
      </c>
      <c r="E36" s="164">
        <f t="shared" si="6"/>
        <v>832</v>
      </c>
      <c r="F36" s="164">
        <f t="shared" si="6"/>
        <v>479</v>
      </c>
      <c r="G36" s="164">
        <f t="shared" si="6"/>
        <v>821</v>
      </c>
      <c r="H36" s="94">
        <f>SUM(B36:G36)</f>
        <v>11035</v>
      </c>
      <c r="I36" s="157"/>
    </row>
    <row r="37" spans="1:9" ht="15" customHeight="1">
      <c r="A37" s="83" t="s">
        <v>85</v>
      </c>
      <c r="B37" s="86"/>
      <c r="C37" s="86"/>
      <c r="D37" s="86"/>
      <c r="E37" s="161"/>
      <c r="F37" s="161"/>
      <c r="G37" s="161"/>
      <c r="H37" s="2"/>
      <c r="I37" s="157"/>
    </row>
    <row r="38" spans="1:9" ht="15" customHeight="1">
      <c r="A38" s="85" t="s">
        <v>83</v>
      </c>
      <c r="B38" s="86">
        <v>1933</v>
      </c>
      <c r="C38" s="86">
        <v>2795</v>
      </c>
      <c r="D38" s="86">
        <v>433</v>
      </c>
      <c r="E38" s="161">
        <v>846</v>
      </c>
      <c r="F38" s="161">
        <v>431</v>
      </c>
      <c r="G38" s="161">
        <v>395</v>
      </c>
      <c r="H38" s="2">
        <f>SUM(B38:G38)</f>
        <v>6833</v>
      </c>
      <c r="I38" s="157"/>
    </row>
    <row r="39" spans="1:9" ht="15" customHeight="1">
      <c r="A39" s="85" t="s">
        <v>84</v>
      </c>
      <c r="B39" s="86">
        <v>4947</v>
      </c>
      <c r="C39" s="86">
        <v>6835</v>
      </c>
      <c r="D39" s="86">
        <v>1316</v>
      </c>
      <c r="E39" s="161">
        <v>2175</v>
      </c>
      <c r="F39" s="161">
        <v>1121</v>
      </c>
      <c r="G39" s="161">
        <v>1215</v>
      </c>
      <c r="H39" s="2">
        <f>SUM(B39:G39)</f>
        <v>17609</v>
      </c>
      <c r="I39" s="157"/>
    </row>
    <row r="40" spans="1:9" ht="15" customHeight="1">
      <c r="A40" s="89" t="s">
        <v>43</v>
      </c>
      <c r="B40" s="165">
        <f aca="true" t="shared" si="7" ref="B40:G40">SUM(B38:B39)</f>
        <v>6880</v>
      </c>
      <c r="C40" s="165">
        <f t="shared" si="7"/>
        <v>9630</v>
      </c>
      <c r="D40" s="165">
        <f t="shared" si="7"/>
        <v>1749</v>
      </c>
      <c r="E40" s="166">
        <f t="shared" si="7"/>
        <v>3021</v>
      </c>
      <c r="F40" s="166">
        <f t="shared" si="7"/>
        <v>1552</v>
      </c>
      <c r="G40" s="166">
        <f t="shared" si="7"/>
        <v>1610</v>
      </c>
      <c r="H40" s="167">
        <f>SUM(B40:G40)</f>
        <v>24442</v>
      </c>
      <c r="I40" s="157"/>
    </row>
    <row r="41" spans="1:9" ht="37.5" customHeight="1">
      <c r="A41" s="168" t="s">
        <v>223</v>
      </c>
      <c r="B41" s="86"/>
      <c r="C41" s="86"/>
      <c r="D41" s="86"/>
      <c r="E41" s="161"/>
      <c r="F41" s="161"/>
      <c r="G41" s="161"/>
      <c r="H41" s="2"/>
      <c r="I41" s="157"/>
    </row>
    <row r="42" spans="1:9" ht="15" customHeight="1">
      <c r="A42" s="83" t="s">
        <v>82</v>
      </c>
      <c r="B42" s="86"/>
      <c r="C42" s="86"/>
      <c r="D42" s="86"/>
      <c r="E42" s="161"/>
      <c r="F42" s="161"/>
      <c r="G42" s="161"/>
      <c r="H42" s="2"/>
      <c r="I42" s="157"/>
    </row>
    <row r="43" spans="1:9" ht="15" customHeight="1">
      <c r="A43" s="85" t="s">
        <v>83</v>
      </c>
      <c r="B43" s="86">
        <v>800</v>
      </c>
      <c r="C43" s="86">
        <v>228</v>
      </c>
      <c r="D43" s="86">
        <v>518</v>
      </c>
      <c r="E43" s="161">
        <v>280</v>
      </c>
      <c r="F43" s="161">
        <v>186</v>
      </c>
      <c r="G43" s="161">
        <v>277</v>
      </c>
      <c r="H43" s="2">
        <f>SUM(B43:G43)</f>
        <v>2289</v>
      </c>
      <c r="I43" s="157"/>
    </row>
    <row r="44" spans="1:9" ht="15" customHeight="1">
      <c r="A44" s="85" t="s">
        <v>84</v>
      </c>
      <c r="B44" s="86">
        <v>1424</v>
      </c>
      <c r="C44" s="86">
        <v>624</v>
      </c>
      <c r="D44" s="86">
        <v>1084</v>
      </c>
      <c r="E44" s="161">
        <v>477</v>
      </c>
      <c r="F44" s="161">
        <v>394</v>
      </c>
      <c r="G44" s="161">
        <v>369</v>
      </c>
      <c r="H44" s="2">
        <f>SUM(B44:G44)</f>
        <v>4372</v>
      </c>
      <c r="I44" s="157"/>
    </row>
    <row r="45" spans="1:9" ht="15" customHeight="1">
      <c r="A45" s="42" t="s">
        <v>43</v>
      </c>
      <c r="B45" s="163">
        <f aca="true" t="shared" si="8" ref="B45:G45">SUM(B43:B44)</f>
        <v>2224</v>
      </c>
      <c r="C45" s="163">
        <f t="shared" si="8"/>
        <v>852</v>
      </c>
      <c r="D45" s="163">
        <f t="shared" si="8"/>
        <v>1602</v>
      </c>
      <c r="E45" s="164">
        <f t="shared" si="8"/>
        <v>757</v>
      </c>
      <c r="F45" s="164">
        <f t="shared" si="8"/>
        <v>580</v>
      </c>
      <c r="G45" s="164">
        <f t="shared" si="8"/>
        <v>646</v>
      </c>
      <c r="H45" s="94">
        <f>SUM(B45:G45)</f>
        <v>6661</v>
      </c>
      <c r="I45" s="157"/>
    </row>
    <row r="46" spans="1:9" ht="15" customHeight="1">
      <c r="A46" s="83" t="s">
        <v>85</v>
      </c>
      <c r="B46" s="86"/>
      <c r="C46" s="86"/>
      <c r="D46" s="86"/>
      <c r="E46" s="161"/>
      <c r="F46" s="161"/>
      <c r="G46" s="161"/>
      <c r="H46" s="2"/>
      <c r="I46" s="157"/>
    </row>
    <row r="47" spans="1:9" ht="15" customHeight="1">
      <c r="A47" s="85" t="s">
        <v>83</v>
      </c>
      <c r="B47" s="86">
        <v>1112</v>
      </c>
      <c r="C47" s="86">
        <v>801</v>
      </c>
      <c r="D47" s="86">
        <v>740</v>
      </c>
      <c r="E47" s="161">
        <v>986</v>
      </c>
      <c r="F47" s="161">
        <v>568</v>
      </c>
      <c r="G47" s="161">
        <v>544</v>
      </c>
      <c r="H47" s="2">
        <f>SUM(B47:G47)</f>
        <v>4751</v>
      </c>
      <c r="I47" s="157"/>
    </row>
    <row r="48" spans="1:9" ht="15" customHeight="1">
      <c r="A48" s="85" t="s">
        <v>84</v>
      </c>
      <c r="B48" s="86">
        <v>2035</v>
      </c>
      <c r="C48" s="86">
        <v>1993</v>
      </c>
      <c r="D48" s="86">
        <v>1616</v>
      </c>
      <c r="E48" s="161">
        <v>1859</v>
      </c>
      <c r="F48" s="161">
        <v>1177</v>
      </c>
      <c r="G48" s="161">
        <v>947</v>
      </c>
      <c r="H48" s="2">
        <f>SUM(B48:G48)</f>
        <v>9627</v>
      </c>
      <c r="I48" s="157"/>
    </row>
    <row r="49" spans="1:9" ht="15" customHeight="1">
      <c r="A49" s="89" t="s">
        <v>43</v>
      </c>
      <c r="B49" s="165">
        <f aca="true" t="shared" si="9" ref="B49:G49">SUM(B47:B48)</f>
        <v>3147</v>
      </c>
      <c r="C49" s="165">
        <f t="shared" si="9"/>
        <v>2794</v>
      </c>
      <c r="D49" s="165">
        <f t="shared" si="9"/>
        <v>2356</v>
      </c>
      <c r="E49" s="166">
        <f t="shared" si="9"/>
        <v>2845</v>
      </c>
      <c r="F49" s="166">
        <f t="shared" si="9"/>
        <v>1745</v>
      </c>
      <c r="G49" s="166">
        <f t="shared" si="9"/>
        <v>1491</v>
      </c>
      <c r="H49" s="167">
        <f>SUM(B49:G49)</f>
        <v>14378</v>
      </c>
      <c r="I49" s="157"/>
    </row>
    <row r="50" spans="1:9" ht="37.5" customHeight="1">
      <c r="A50" s="168" t="s">
        <v>107</v>
      </c>
      <c r="B50" s="86"/>
      <c r="C50" s="86"/>
      <c r="D50" s="86"/>
      <c r="E50" s="161"/>
      <c r="F50" s="161"/>
      <c r="G50" s="161"/>
      <c r="H50" s="2"/>
      <c r="I50" s="157"/>
    </row>
    <row r="51" spans="1:9" ht="15" customHeight="1">
      <c r="A51" s="83" t="s">
        <v>82</v>
      </c>
      <c r="B51" s="86"/>
      <c r="C51" s="86"/>
      <c r="D51" s="86"/>
      <c r="E51" s="161"/>
      <c r="F51" s="161"/>
      <c r="G51" s="161"/>
      <c r="H51" s="2"/>
      <c r="I51" s="157"/>
    </row>
    <row r="52" spans="1:9" ht="15" customHeight="1">
      <c r="A52" s="85" t="s">
        <v>83</v>
      </c>
      <c r="B52" s="86">
        <v>6</v>
      </c>
      <c r="C52" s="86">
        <v>7</v>
      </c>
      <c r="D52" s="86">
        <v>10</v>
      </c>
      <c r="E52" s="161">
        <v>7</v>
      </c>
      <c r="F52" s="161">
        <v>0</v>
      </c>
      <c r="G52" s="161">
        <v>1</v>
      </c>
      <c r="H52" s="2">
        <f>SUM(B52:G52)</f>
        <v>31</v>
      </c>
      <c r="I52" s="157"/>
    </row>
    <row r="53" spans="1:9" ht="15" customHeight="1">
      <c r="A53" s="85" t="s">
        <v>84</v>
      </c>
      <c r="B53" s="86">
        <v>26</v>
      </c>
      <c r="C53" s="86">
        <v>41</v>
      </c>
      <c r="D53" s="86">
        <v>28</v>
      </c>
      <c r="E53" s="161">
        <v>10</v>
      </c>
      <c r="F53" s="161">
        <v>4</v>
      </c>
      <c r="G53" s="161">
        <v>10</v>
      </c>
      <c r="H53" s="2">
        <f>SUM(B53:G53)</f>
        <v>119</v>
      </c>
      <c r="I53" s="157"/>
    </row>
    <row r="54" spans="1:9" ht="15" customHeight="1">
      <c r="A54" s="42" t="s">
        <v>43</v>
      </c>
      <c r="B54" s="163">
        <f aca="true" t="shared" si="10" ref="B54:G54">SUM(B52:B53)</f>
        <v>32</v>
      </c>
      <c r="C54" s="163">
        <f t="shared" si="10"/>
        <v>48</v>
      </c>
      <c r="D54" s="163">
        <f t="shared" si="10"/>
        <v>38</v>
      </c>
      <c r="E54" s="164">
        <f t="shared" si="10"/>
        <v>17</v>
      </c>
      <c r="F54" s="164">
        <f t="shared" si="10"/>
        <v>4</v>
      </c>
      <c r="G54" s="164">
        <f t="shared" si="10"/>
        <v>11</v>
      </c>
      <c r="H54" s="94">
        <f>SUM(B54:G54)</f>
        <v>150</v>
      </c>
      <c r="I54" s="157"/>
    </row>
    <row r="55" spans="1:9" ht="15" customHeight="1">
      <c r="A55" s="83" t="s">
        <v>85</v>
      </c>
      <c r="B55" s="86"/>
      <c r="C55" s="86"/>
      <c r="D55" s="86"/>
      <c r="E55" s="161"/>
      <c r="F55" s="161"/>
      <c r="G55" s="161"/>
      <c r="H55" s="2"/>
      <c r="I55" s="157"/>
    </row>
    <row r="56" spans="1:9" ht="15" customHeight="1">
      <c r="A56" s="85" t="s">
        <v>83</v>
      </c>
      <c r="B56" s="86">
        <v>3</v>
      </c>
      <c r="C56" s="86">
        <v>20</v>
      </c>
      <c r="D56" s="86">
        <v>7</v>
      </c>
      <c r="E56" s="161">
        <v>13</v>
      </c>
      <c r="F56" s="161">
        <v>1</v>
      </c>
      <c r="G56" s="161">
        <v>3</v>
      </c>
      <c r="H56" s="2">
        <f>SUM(B56:G56)</f>
        <v>47</v>
      </c>
      <c r="I56" s="157"/>
    </row>
    <row r="57" spans="1:9" ht="15" customHeight="1">
      <c r="A57" s="85" t="s">
        <v>84</v>
      </c>
      <c r="B57" s="86">
        <v>14</v>
      </c>
      <c r="C57" s="86">
        <v>117</v>
      </c>
      <c r="D57" s="86">
        <v>12</v>
      </c>
      <c r="E57" s="161">
        <v>32</v>
      </c>
      <c r="F57" s="161">
        <v>2</v>
      </c>
      <c r="G57" s="161">
        <v>23</v>
      </c>
      <c r="H57" s="2">
        <f>SUM(B57:G57)</f>
        <v>200</v>
      </c>
      <c r="I57" s="157"/>
    </row>
    <row r="58" spans="1:9" ht="15" customHeight="1">
      <c r="A58" s="89" t="s">
        <v>43</v>
      </c>
      <c r="B58" s="165">
        <f aca="true" t="shared" si="11" ref="B58:G58">SUM(B56:B57)</f>
        <v>17</v>
      </c>
      <c r="C58" s="165">
        <f t="shared" si="11"/>
        <v>137</v>
      </c>
      <c r="D58" s="165">
        <f t="shared" si="11"/>
        <v>19</v>
      </c>
      <c r="E58" s="166">
        <f t="shared" si="11"/>
        <v>45</v>
      </c>
      <c r="F58" s="166">
        <f t="shared" si="11"/>
        <v>3</v>
      </c>
      <c r="G58" s="166">
        <f t="shared" si="11"/>
        <v>26</v>
      </c>
      <c r="H58" s="167">
        <f>SUM(B58:G58)</f>
        <v>247</v>
      </c>
      <c r="I58" s="157"/>
    </row>
    <row r="59" spans="1:9" ht="18.75" thickBot="1">
      <c r="A59" s="381" t="s">
        <v>295</v>
      </c>
      <c r="B59" s="381"/>
      <c r="C59" s="381"/>
      <c r="D59" s="381"/>
      <c r="E59" s="381"/>
      <c r="F59" s="381"/>
      <c r="G59" s="381"/>
      <c r="H59" s="381"/>
      <c r="I59" s="157"/>
    </row>
    <row r="60" spans="1:9" ht="18.75" thickBot="1">
      <c r="A60" s="378" t="s">
        <v>101</v>
      </c>
      <c r="B60" s="380" t="s">
        <v>1</v>
      </c>
      <c r="C60" s="380"/>
      <c r="D60" s="380"/>
      <c r="E60" s="380"/>
      <c r="F60" s="380"/>
      <c r="G60" s="380"/>
      <c r="H60" s="380"/>
      <c r="I60" s="157"/>
    </row>
    <row r="61" spans="1:9" ht="28.5" customHeight="1" thickBot="1">
      <c r="A61" s="379"/>
      <c r="B61" s="158" t="s">
        <v>2</v>
      </c>
      <c r="C61" s="158" t="s">
        <v>3</v>
      </c>
      <c r="D61" s="158" t="s">
        <v>4</v>
      </c>
      <c r="E61" s="159" t="s">
        <v>5</v>
      </c>
      <c r="F61" s="159" t="s">
        <v>6</v>
      </c>
      <c r="G61" s="159" t="s">
        <v>7</v>
      </c>
      <c r="H61" s="160" t="s">
        <v>8</v>
      </c>
      <c r="I61" s="157"/>
    </row>
    <row r="62" spans="1:9" ht="30" customHeight="1">
      <c r="A62" s="168" t="s">
        <v>108</v>
      </c>
      <c r="B62" s="86"/>
      <c r="C62" s="86"/>
      <c r="D62" s="86"/>
      <c r="E62" s="161"/>
      <c r="F62" s="161"/>
      <c r="G62" s="161"/>
      <c r="H62" s="2"/>
      <c r="I62" s="157"/>
    </row>
    <row r="63" spans="1:9" ht="15" customHeight="1">
      <c r="A63" s="83" t="s">
        <v>82</v>
      </c>
      <c r="B63" s="86"/>
      <c r="C63" s="86"/>
      <c r="D63" s="86"/>
      <c r="E63" s="161"/>
      <c r="F63" s="161"/>
      <c r="G63" s="161"/>
      <c r="H63" s="2"/>
      <c r="I63" s="157"/>
    </row>
    <row r="64" spans="1:9" ht="15" customHeight="1">
      <c r="A64" s="85" t="s">
        <v>83</v>
      </c>
      <c r="B64" s="86">
        <v>487</v>
      </c>
      <c r="C64" s="86">
        <v>6</v>
      </c>
      <c r="D64" s="86">
        <v>43</v>
      </c>
      <c r="E64" s="161">
        <v>24</v>
      </c>
      <c r="F64" s="161">
        <v>8</v>
      </c>
      <c r="G64" s="161">
        <v>12</v>
      </c>
      <c r="H64" s="2">
        <f>SUM(B64:G64)</f>
        <v>580</v>
      </c>
      <c r="I64" s="157"/>
    </row>
    <row r="65" spans="1:9" ht="15" customHeight="1">
      <c r="A65" s="85" t="s">
        <v>84</v>
      </c>
      <c r="B65" s="86">
        <v>1172</v>
      </c>
      <c r="C65" s="86">
        <v>11</v>
      </c>
      <c r="D65" s="86">
        <v>87</v>
      </c>
      <c r="E65" s="161">
        <v>52</v>
      </c>
      <c r="F65" s="161">
        <v>7</v>
      </c>
      <c r="G65" s="161">
        <v>23</v>
      </c>
      <c r="H65" s="2">
        <f>SUM(B65:G65)</f>
        <v>1352</v>
      </c>
      <c r="I65" s="157"/>
    </row>
    <row r="66" spans="1:9" ht="15" customHeight="1">
      <c r="A66" s="42" t="s">
        <v>43</v>
      </c>
      <c r="B66" s="163">
        <f aca="true" t="shared" si="12" ref="B66:G66">SUM(B64:B65)</f>
        <v>1659</v>
      </c>
      <c r="C66" s="163">
        <f t="shared" si="12"/>
        <v>17</v>
      </c>
      <c r="D66" s="163">
        <f t="shared" si="12"/>
        <v>130</v>
      </c>
      <c r="E66" s="164">
        <f t="shared" si="12"/>
        <v>76</v>
      </c>
      <c r="F66" s="164">
        <f t="shared" si="12"/>
        <v>15</v>
      </c>
      <c r="G66" s="164">
        <f t="shared" si="12"/>
        <v>35</v>
      </c>
      <c r="H66" s="94">
        <f>SUM(B66:G66)</f>
        <v>1932</v>
      </c>
      <c r="I66" s="157"/>
    </row>
    <row r="67" spans="1:9" ht="15" customHeight="1">
      <c r="A67" s="83" t="s">
        <v>85</v>
      </c>
      <c r="B67" s="86"/>
      <c r="C67" s="86"/>
      <c r="D67" s="86"/>
      <c r="E67" s="161"/>
      <c r="F67" s="161"/>
      <c r="G67" s="161"/>
      <c r="H67" s="2"/>
      <c r="I67" s="157"/>
    </row>
    <row r="68" spans="1:9" ht="15" customHeight="1">
      <c r="A68" s="85" t="s">
        <v>83</v>
      </c>
      <c r="B68" s="86">
        <v>1452</v>
      </c>
      <c r="C68" s="86">
        <v>20</v>
      </c>
      <c r="D68" s="86">
        <v>67</v>
      </c>
      <c r="E68" s="161">
        <v>93</v>
      </c>
      <c r="F68" s="161">
        <v>19</v>
      </c>
      <c r="G68" s="161">
        <v>33</v>
      </c>
      <c r="H68" s="2">
        <f>SUM(B68:G68)</f>
        <v>1684</v>
      </c>
      <c r="I68" s="157"/>
    </row>
    <row r="69" spans="1:9" ht="15" customHeight="1">
      <c r="A69" s="85" t="s">
        <v>84</v>
      </c>
      <c r="B69" s="86">
        <v>4402</v>
      </c>
      <c r="C69" s="86">
        <v>34</v>
      </c>
      <c r="D69" s="86">
        <v>132</v>
      </c>
      <c r="E69" s="161">
        <v>322</v>
      </c>
      <c r="F69" s="161">
        <v>35</v>
      </c>
      <c r="G69" s="161">
        <v>94</v>
      </c>
      <c r="H69" s="2">
        <f>SUM(B69:G69)</f>
        <v>5019</v>
      </c>
      <c r="I69" s="157"/>
    </row>
    <row r="70" spans="1:9" ht="15" customHeight="1">
      <c r="A70" s="89" t="s">
        <v>43</v>
      </c>
      <c r="B70" s="165">
        <f aca="true" t="shared" si="13" ref="B70:G70">SUM(B68:B69)</f>
        <v>5854</v>
      </c>
      <c r="C70" s="165">
        <f t="shared" si="13"/>
        <v>54</v>
      </c>
      <c r="D70" s="165">
        <f t="shared" si="13"/>
        <v>199</v>
      </c>
      <c r="E70" s="166">
        <f t="shared" si="13"/>
        <v>415</v>
      </c>
      <c r="F70" s="166">
        <f t="shared" si="13"/>
        <v>54</v>
      </c>
      <c r="G70" s="166">
        <f t="shared" si="13"/>
        <v>127</v>
      </c>
      <c r="H70" s="167">
        <f>SUM(B70:G70)</f>
        <v>6703</v>
      </c>
      <c r="I70" s="157"/>
    </row>
    <row r="71" spans="1:9" ht="26.25" customHeight="1">
      <c r="A71" s="162" t="s">
        <v>109</v>
      </c>
      <c r="B71" s="86"/>
      <c r="C71" s="86"/>
      <c r="D71" s="86"/>
      <c r="E71" s="161"/>
      <c r="F71" s="161"/>
      <c r="G71" s="161"/>
      <c r="H71" s="2"/>
      <c r="I71" s="157"/>
    </row>
    <row r="72" spans="1:9" ht="15" customHeight="1">
      <c r="A72" s="83" t="s">
        <v>82</v>
      </c>
      <c r="B72" s="86"/>
      <c r="C72" s="86"/>
      <c r="D72" s="86"/>
      <c r="E72" s="161"/>
      <c r="F72" s="161"/>
      <c r="G72" s="161"/>
      <c r="H72" s="2"/>
      <c r="I72" s="157"/>
    </row>
    <row r="73" spans="1:9" ht="15" customHeight="1">
      <c r="A73" s="85" t="s">
        <v>83</v>
      </c>
      <c r="B73" s="86">
        <v>186</v>
      </c>
      <c r="C73" s="86">
        <v>0</v>
      </c>
      <c r="D73" s="86">
        <v>391</v>
      </c>
      <c r="E73" s="161">
        <v>67</v>
      </c>
      <c r="F73" s="161">
        <v>113</v>
      </c>
      <c r="G73" s="161">
        <v>55</v>
      </c>
      <c r="H73" s="2">
        <f>SUM(B73:G73)</f>
        <v>812</v>
      </c>
      <c r="I73" s="157"/>
    </row>
    <row r="74" spans="1:9" ht="15" customHeight="1">
      <c r="A74" s="85" t="s">
        <v>84</v>
      </c>
      <c r="B74" s="86">
        <v>159</v>
      </c>
      <c r="C74" s="86">
        <v>2</v>
      </c>
      <c r="D74" s="86">
        <v>174</v>
      </c>
      <c r="E74" s="161">
        <v>54</v>
      </c>
      <c r="F74" s="161">
        <v>83</v>
      </c>
      <c r="G74" s="161">
        <v>39</v>
      </c>
      <c r="H74" s="2">
        <f>SUM(B74:G74)</f>
        <v>511</v>
      </c>
      <c r="I74" s="157"/>
    </row>
    <row r="75" spans="1:9" ht="15" customHeight="1">
      <c r="A75" s="42" t="s">
        <v>43</v>
      </c>
      <c r="B75" s="163">
        <f aca="true" t="shared" si="14" ref="B75:G75">SUM(B73:B74)</f>
        <v>345</v>
      </c>
      <c r="C75" s="163">
        <f t="shared" si="14"/>
        <v>2</v>
      </c>
      <c r="D75" s="163">
        <f t="shared" si="14"/>
        <v>565</v>
      </c>
      <c r="E75" s="164">
        <f t="shared" si="14"/>
        <v>121</v>
      </c>
      <c r="F75" s="164">
        <f t="shared" si="14"/>
        <v>196</v>
      </c>
      <c r="G75" s="164">
        <f t="shared" si="14"/>
        <v>94</v>
      </c>
      <c r="H75" s="94">
        <f>SUM(B75:G75)</f>
        <v>1323</v>
      </c>
      <c r="I75" s="157"/>
    </row>
    <row r="76" spans="1:9" ht="15" customHeight="1">
      <c r="A76" s="83" t="s">
        <v>85</v>
      </c>
      <c r="B76" s="86"/>
      <c r="C76" s="86"/>
      <c r="D76" s="86"/>
      <c r="E76" s="161"/>
      <c r="F76" s="161"/>
      <c r="G76" s="161"/>
      <c r="H76" s="2"/>
      <c r="I76" s="157"/>
    </row>
    <row r="77" spans="1:9" ht="15" customHeight="1">
      <c r="A77" s="85" t="s">
        <v>83</v>
      </c>
      <c r="B77" s="86">
        <v>585</v>
      </c>
      <c r="C77" s="86">
        <v>0</v>
      </c>
      <c r="D77" s="86">
        <v>972</v>
      </c>
      <c r="E77" s="161">
        <v>539</v>
      </c>
      <c r="F77" s="161">
        <v>640</v>
      </c>
      <c r="G77" s="161">
        <v>367</v>
      </c>
      <c r="H77" s="2">
        <f>SUM(B77:G77)</f>
        <v>3103</v>
      </c>
      <c r="I77" s="157"/>
    </row>
    <row r="78" spans="1:9" ht="15" customHeight="1">
      <c r="A78" s="85" t="s">
        <v>84</v>
      </c>
      <c r="B78" s="86">
        <v>590</v>
      </c>
      <c r="C78" s="86">
        <v>8</v>
      </c>
      <c r="D78" s="86">
        <v>503</v>
      </c>
      <c r="E78" s="161">
        <v>342</v>
      </c>
      <c r="F78" s="161">
        <v>409</v>
      </c>
      <c r="G78" s="161">
        <v>225</v>
      </c>
      <c r="H78" s="2">
        <f>SUM(B78:G78)</f>
        <v>2077</v>
      </c>
      <c r="I78" s="157"/>
    </row>
    <row r="79" spans="1:9" ht="15" customHeight="1">
      <c r="A79" s="89" t="s">
        <v>43</v>
      </c>
      <c r="B79" s="165">
        <f aca="true" t="shared" si="15" ref="B79:G79">SUM(B77:B78)</f>
        <v>1175</v>
      </c>
      <c r="C79" s="165">
        <f t="shared" si="15"/>
        <v>8</v>
      </c>
      <c r="D79" s="165">
        <f t="shared" si="15"/>
        <v>1475</v>
      </c>
      <c r="E79" s="166">
        <f t="shared" si="15"/>
        <v>881</v>
      </c>
      <c r="F79" s="166">
        <f t="shared" si="15"/>
        <v>1049</v>
      </c>
      <c r="G79" s="166">
        <f t="shared" si="15"/>
        <v>592</v>
      </c>
      <c r="H79" s="167">
        <f>SUM(B79:G79)</f>
        <v>5180</v>
      </c>
      <c r="I79" s="157"/>
    </row>
    <row r="80" spans="1:9" ht="35.25" customHeight="1">
      <c r="A80" s="168" t="s">
        <v>110</v>
      </c>
      <c r="B80" s="86"/>
      <c r="C80" s="86"/>
      <c r="D80" s="86"/>
      <c r="E80" s="161"/>
      <c r="F80" s="161"/>
      <c r="G80" s="161"/>
      <c r="H80" s="2"/>
      <c r="I80" s="157"/>
    </row>
    <row r="81" spans="1:9" ht="15" customHeight="1">
      <c r="A81" s="83" t="s">
        <v>82</v>
      </c>
      <c r="B81" s="86"/>
      <c r="C81" s="86"/>
      <c r="D81" s="86"/>
      <c r="E81" s="161"/>
      <c r="F81" s="161"/>
      <c r="G81" s="161"/>
      <c r="H81" s="2"/>
      <c r="I81" s="157"/>
    </row>
    <row r="82" spans="1:9" ht="15" customHeight="1">
      <c r="A82" s="85" t="s">
        <v>83</v>
      </c>
      <c r="B82" s="86">
        <v>63</v>
      </c>
      <c r="C82" s="86">
        <v>827</v>
      </c>
      <c r="D82" s="86">
        <v>142</v>
      </c>
      <c r="E82" s="161">
        <v>62</v>
      </c>
      <c r="F82" s="161">
        <v>119</v>
      </c>
      <c r="G82" s="161">
        <v>35</v>
      </c>
      <c r="H82" s="2">
        <f>SUM(B82:G82)</f>
        <v>1248</v>
      </c>
      <c r="I82" s="157"/>
    </row>
    <row r="83" spans="1:9" ht="15" customHeight="1">
      <c r="A83" s="85" t="s">
        <v>84</v>
      </c>
      <c r="B83" s="86">
        <v>18</v>
      </c>
      <c r="C83" s="86">
        <v>159</v>
      </c>
      <c r="D83" s="86">
        <v>46</v>
      </c>
      <c r="E83" s="161">
        <v>18</v>
      </c>
      <c r="F83" s="161">
        <v>60</v>
      </c>
      <c r="G83" s="161">
        <v>13</v>
      </c>
      <c r="H83" s="2">
        <f>SUM(B83:G83)</f>
        <v>314</v>
      </c>
      <c r="I83" s="157"/>
    </row>
    <row r="84" spans="1:9" ht="15" customHeight="1">
      <c r="A84" s="42" t="s">
        <v>43</v>
      </c>
      <c r="B84" s="163">
        <f aca="true" t="shared" si="16" ref="B84:G84">SUM(B82:B83)</f>
        <v>81</v>
      </c>
      <c r="C84" s="163">
        <f t="shared" si="16"/>
        <v>986</v>
      </c>
      <c r="D84" s="163">
        <f t="shared" si="16"/>
        <v>188</v>
      </c>
      <c r="E84" s="164">
        <f t="shared" si="16"/>
        <v>80</v>
      </c>
      <c r="F84" s="164">
        <f t="shared" si="16"/>
        <v>179</v>
      </c>
      <c r="G84" s="164">
        <f t="shared" si="16"/>
        <v>48</v>
      </c>
      <c r="H84" s="94">
        <f>SUM(B84:G84)</f>
        <v>1562</v>
      </c>
      <c r="I84" s="157"/>
    </row>
    <row r="85" spans="1:9" ht="15" customHeight="1">
      <c r="A85" s="83" t="s">
        <v>85</v>
      </c>
      <c r="B85" s="86"/>
      <c r="C85" s="86"/>
      <c r="D85" s="86"/>
      <c r="E85" s="161"/>
      <c r="F85" s="161"/>
      <c r="G85" s="161"/>
      <c r="H85" s="2"/>
      <c r="I85" s="157"/>
    </row>
    <row r="86" spans="1:9" ht="15" customHeight="1">
      <c r="A86" s="85" t="s">
        <v>83</v>
      </c>
      <c r="B86" s="86">
        <v>156</v>
      </c>
      <c r="C86" s="86">
        <v>2722</v>
      </c>
      <c r="D86" s="86">
        <v>372</v>
      </c>
      <c r="E86" s="161">
        <v>226</v>
      </c>
      <c r="F86" s="161">
        <v>246</v>
      </c>
      <c r="G86" s="161">
        <v>92</v>
      </c>
      <c r="H86" s="2">
        <f>SUM(B86:G86)</f>
        <v>3814</v>
      </c>
      <c r="I86" s="157"/>
    </row>
    <row r="87" spans="1:9" ht="15" customHeight="1">
      <c r="A87" s="85" t="s">
        <v>84</v>
      </c>
      <c r="B87" s="86">
        <v>67</v>
      </c>
      <c r="C87" s="86">
        <v>495</v>
      </c>
      <c r="D87" s="86">
        <v>73</v>
      </c>
      <c r="E87" s="161">
        <v>69</v>
      </c>
      <c r="F87" s="161">
        <v>88</v>
      </c>
      <c r="G87" s="161">
        <v>20</v>
      </c>
      <c r="H87" s="2">
        <f>SUM(B87:G87)</f>
        <v>812</v>
      </c>
      <c r="I87" s="157"/>
    </row>
    <row r="88" spans="1:9" ht="15" customHeight="1">
      <c r="A88" s="89" t="s">
        <v>43</v>
      </c>
      <c r="B88" s="165">
        <f aca="true" t="shared" si="17" ref="B88:G88">SUM(B86:B87)</f>
        <v>223</v>
      </c>
      <c r="C88" s="165">
        <f t="shared" si="17"/>
        <v>3217</v>
      </c>
      <c r="D88" s="165">
        <f t="shared" si="17"/>
        <v>445</v>
      </c>
      <c r="E88" s="166">
        <f t="shared" si="17"/>
        <v>295</v>
      </c>
      <c r="F88" s="166">
        <f t="shared" si="17"/>
        <v>334</v>
      </c>
      <c r="G88" s="166">
        <f t="shared" si="17"/>
        <v>112</v>
      </c>
      <c r="H88" s="167">
        <f>SUM(B88:G88)</f>
        <v>4626</v>
      </c>
      <c r="I88" s="157"/>
    </row>
    <row r="89" spans="1:9" ht="36" customHeight="1">
      <c r="A89" s="168" t="s">
        <v>111</v>
      </c>
      <c r="B89" s="86"/>
      <c r="C89" s="86"/>
      <c r="D89" s="86"/>
      <c r="E89" s="161"/>
      <c r="F89" s="161"/>
      <c r="G89" s="161"/>
      <c r="H89" s="2"/>
      <c r="I89" s="157"/>
    </row>
    <row r="90" spans="1:9" ht="15" customHeight="1">
      <c r="A90" s="83" t="s">
        <v>82</v>
      </c>
      <c r="B90" s="86"/>
      <c r="C90" s="86"/>
      <c r="D90" s="86"/>
      <c r="E90" s="161"/>
      <c r="F90" s="161"/>
      <c r="G90" s="161"/>
      <c r="H90" s="2"/>
      <c r="I90" s="157"/>
    </row>
    <row r="91" spans="1:9" ht="15" customHeight="1">
      <c r="A91" s="85" t="s">
        <v>83</v>
      </c>
      <c r="B91" s="86">
        <v>75</v>
      </c>
      <c r="C91" s="86">
        <v>790</v>
      </c>
      <c r="D91" s="86">
        <v>479</v>
      </c>
      <c r="E91" s="161">
        <v>418</v>
      </c>
      <c r="F91" s="161">
        <v>455</v>
      </c>
      <c r="G91" s="161">
        <v>332</v>
      </c>
      <c r="H91" s="2">
        <f>SUM(B91:G91)</f>
        <v>2549</v>
      </c>
      <c r="I91" s="157"/>
    </row>
    <row r="92" spans="1:9" ht="15" customHeight="1">
      <c r="A92" s="85" t="s">
        <v>84</v>
      </c>
      <c r="B92" s="86">
        <v>30</v>
      </c>
      <c r="C92" s="86">
        <v>227</v>
      </c>
      <c r="D92" s="86">
        <v>201</v>
      </c>
      <c r="E92" s="161">
        <v>144</v>
      </c>
      <c r="F92" s="161">
        <v>162</v>
      </c>
      <c r="G92" s="161">
        <v>89</v>
      </c>
      <c r="H92" s="2">
        <f>SUM(B92:G92)</f>
        <v>853</v>
      </c>
      <c r="I92" s="157"/>
    </row>
    <row r="93" spans="1:9" ht="15" customHeight="1">
      <c r="A93" s="42" t="s">
        <v>43</v>
      </c>
      <c r="B93" s="163">
        <f aca="true" t="shared" si="18" ref="B93:G93">SUM(B91:B92)</f>
        <v>105</v>
      </c>
      <c r="C93" s="163">
        <f t="shared" si="18"/>
        <v>1017</v>
      </c>
      <c r="D93" s="163">
        <f t="shared" si="18"/>
        <v>680</v>
      </c>
      <c r="E93" s="164">
        <f t="shared" si="18"/>
        <v>562</v>
      </c>
      <c r="F93" s="164">
        <f t="shared" si="18"/>
        <v>617</v>
      </c>
      <c r="G93" s="164">
        <f t="shared" si="18"/>
        <v>421</v>
      </c>
      <c r="H93" s="94">
        <f>SUM(B93:G93)</f>
        <v>3402</v>
      </c>
      <c r="I93" s="157"/>
    </row>
    <row r="94" spans="1:9" ht="15" customHeight="1">
      <c r="A94" s="83" t="s">
        <v>85</v>
      </c>
      <c r="B94" s="86"/>
      <c r="C94" s="86"/>
      <c r="D94" s="86"/>
      <c r="E94" s="161"/>
      <c r="F94" s="161"/>
      <c r="G94" s="161"/>
      <c r="H94" s="2"/>
      <c r="I94" s="157"/>
    </row>
    <row r="95" spans="1:9" ht="15" customHeight="1">
      <c r="A95" s="85" t="s">
        <v>83</v>
      </c>
      <c r="B95" s="86">
        <v>204</v>
      </c>
      <c r="C95" s="86">
        <v>2670</v>
      </c>
      <c r="D95" s="86">
        <v>1295</v>
      </c>
      <c r="E95" s="161">
        <v>2133</v>
      </c>
      <c r="F95" s="161">
        <v>1739</v>
      </c>
      <c r="G95" s="161">
        <v>2026</v>
      </c>
      <c r="H95" s="2">
        <f>SUM(B95:G95)</f>
        <v>10067</v>
      </c>
      <c r="I95" s="157"/>
    </row>
    <row r="96" spans="1:9" ht="15" customHeight="1">
      <c r="A96" s="85" t="s">
        <v>84</v>
      </c>
      <c r="B96" s="86">
        <v>153</v>
      </c>
      <c r="C96" s="86">
        <v>672</v>
      </c>
      <c r="D96" s="86">
        <v>517</v>
      </c>
      <c r="E96" s="161">
        <v>682</v>
      </c>
      <c r="F96" s="161">
        <v>385</v>
      </c>
      <c r="G96" s="161">
        <v>489</v>
      </c>
      <c r="H96" s="2">
        <f>SUM(B96:G96)</f>
        <v>2898</v>
      </c>
      <c r="I96" s="157"/>
    </row>
    <row r="97" spans="1:9" ht="15" customHeight="1">
      <c r="A97" s="89" t="s">
        <v>43</v>
      </c>
      <c r="B97" s="165">
        <f aca="true" t="shared" si="19" ref="B97:G97">SUM(B95:B96)</f>
        <v>357</v>
      </c>
      <c r="C97" s="165">
        <f t="shared" si="19"/>
        <v>3342</v>
      </c>
      <c r="D97" s="165">
        <f t="shared" si="19"/>
        <v>1812</v>
      </c>
      <c r="E97" s="166">
        <f t="shared" si="19"/>
        <v>2815</v>
      </c>
      <c r="F97" s="166">
        <f t="shared" si="19"/>
        <v>2124</v>
      </c>
      <c r="G97" s="166">
        <f t="shared" si="19"/>
        <v>2515</v>
      </c>
      <c r="H97" s="167">
        <f>SUM(B97:G97)</f>
        <v>12965</v>
      </c>
      <c r="I97" s="157"/>
    </row>
    <row r="98" spans="1:9" ht="22.5" customHeight="1">
      <c r="A98" s="162" t="s">
        <v>222</v>
      </c>
      <c r="B98" s="86"/>
      <c r="C98" s="86"/>
      <c r="D98" s="86"/>
      <c r="E98" s="161"/>
      <c r="F98" s="161"/>
      <c r="G98" s="161"/>
      <c r="H98" s="2"/>
      <c r="I98" s="157"/>
    </row>
    <row r="99" spans="1:9" ht="15" customHeight="1">
      <c r="A99" s="83" t="s">
        <v>82</v>
      </c>
      <c r="B99" s="86"/>
      <c r="C99" s="86"/>
      <c r="D99" s="86"/>
      <c r="E99" s="161"/>
      <c r="F99" s="161"/>
      <c r="G99" s="161"/>
      <c r="H99" s="2"/>
      <c r="I99" s="157"/>
    </row>
    <row r="100" spans="1:9" ht="15" customHeight="1">
      <c r="A100" s="85" t="s">
        <v>83</v>
      </c>
      <c r="B100" s="86">
        <v>4</v>
      </c>
      <c r="C100" s="86">
        <v>0</v>
      </c>
      <c r="D100" s="86">
        <v>2</v>
      </c>
      <c r="E100" s="161">
        <v>13</v>
      </c>
      <c r="F100" s="161">
        <v>7</v>
      </c>
      <c r="G100" s="161">
        <v>9</v>
      </c>
      <c r="H100" s="2">
        <f>SUM(B100:G100)</f>
        <v>35</v>
      </c>
      <c r="I100" s="157"/>
    </row>
    <row r="101" spans="1:9" ht="15" customHeight="1">
      <c r="A101" s="85" t="s">
        <v>84</v>
      </c>
      <c r="B101" s="86">
        <v>5</v>
      </c>
      <c r="C101" s="86">
        <v>0</v>
      </c>
      <c r="D101" s="86">
        <v>3</v>
      </c>
      <c r="E101" s="161">
        <v>18</v>
      </c>
      <c r="F101" s="161">
        <v>1</v>
      </c>
      <c r="G101" s="161">
        <v>16</v>
      </c>
      <c r="H101" s="2">
        <f>SUM(B101:G101)</f>
        <v>43</v>
      </c>
      <c r="I101" s="157"/>
    </row>
    <row r="102" spans="1:9" ht="15" customHeight="1">
      <c r="A102" s="42" t="s">
        <v>43</v>
      </c>
      <c r="B102" s="163">
        <f aca="true" t="shared" si="20" ref="B102:G102">SUM(B100:B101)</f>
        <v>9</v>
      </c>
      <c r="C102" s="163">
        <f t="shared" si="20"/>
        <v>0</v>
      </c>
      <c r="D102" s="163">
        <f t="shared" si="20"/>
        <v>5</v>
      </c>
      <c r="E102" s="164">
        <f t="shared" si="20"/>
        <v>31</v>
      </c>
      <c r="F102" s="164">
        <f t="shared" si="20"/>
        <v>8</v>
      </c>
      <c r="G102" s="164">
        <f t="shared" si="20"/>
        <v>25</v>
      </c>
      <c r="H102" s="94">
        <f>SUM(B102:G102)</f>
        <v>78</v>
      </c>
      <c r="I102" s="157"/>
    </row>
    <row r="103" spans="1:9" ht="15" customHeight="1">
      <c r="A103" s="83" t="s">
        <v>85</v>
      </c>
      <c r="B103" s="86"/>
      <c r="C103" s="86"/>
      <c r="D103" s="86"/>
      <c r="E103" s="161"/>
      <c r="F103" s="161"/>
      <c r="G103" s="161"/>
      <c r="H103" s="2"/>
      <c r="I103" s="157"/>
    </row>
    <row r="104" spans="1:9" ht="15" customHeight="1">
      <c r="A104" s="85" t="s">
        <v>83</v>
      </c>
      <c r="B104" s="86">
        <v>0</v>
      </c>
      <c r="C104" s="86">
        <v>0</v>
      </c>
      <c r="D104" s="86">
        <v>2</v>
      </c>
      <c r="E104" s="161">
        <v>1</v>
      </c>
      <c r="F104" s="161">
        <v>5</v>
      </c>
      <c r="G104" s="161">
        <v>12</v>
      </c>
      <c r="H104" s="2">
        <f>SUM(B104:G104)</f>
        <v>20</v>
      </c>
      <c r="I104" s="157"/>
    </row>
    <row r="105" spans="1:9" ht="15" customHeight="1">
      <c r="A105" s="85" t="s">
        <v>84</v>
      </c>
      <c r="B105" s="86">
        <v>1</v>
      </c>
      <c r="C105" s="86">
        <v>0</v>
      </c>
      <c r="D105" s="86">
        <v>0</v>
      </c>
      <c r="E105" s="161">
        <v>11</v>
      </c>
      <c r="F105" s="161">
        <v>0</v>
      </c>
      <c r="G105" s="161">
        <v>15</v>
      </c>
      <c r="H105" s="2">
        <f>SUM(B105:G105)</f>
        <v>27</v>
      </c>
      <c r="I105" s="157"/>
    </row>
    <row r="106" spans="1:9" ht="15" customHeight="1">
      <c r="A106" s="89" t="s">
        <v>43</v>
      </c>
      <c r="B106" s="165">
        <f aca="true" t="shared" si="21" ref="B106:G106">SUM(B104:B105)</f>
        <v>1</v>
      </c>
      <c r="C106" s="165">
        <f t="shared" si="21"/>
        <v>0</v>
      </c>
      <c r="D106" s="165">
        <f t="shared" si="21"/>
        <v>2</v>
      </c>
      <c r="E106" s="166">
        <f t="shared" si="21"/>
        <v>12</v>
      </c>
      <c r="F106" s="166">
        <f t="shared" si="21"/>
        <v>5</v>
      </c>
      <c r="G106" s="166">
        <f t="shared" si="21"/>
        <v>27</v>
      </c>
      <c r="H106" s="167">
        <f>SUM(B106:G106)</f>
        <v>47</v>
      </c>
      <c r="I106" s="157"/>
    </row>
    <row r="107" spans="1:9" ht="22.5" customHeight="1">
      <c r="A107" s="162" t="s">
        <v>112</v>
      </c>
      <c r="B107" s="86"/>
      <c r="C107" s="86"/>
      <c r="D107" s="86"/>
      <c r="E107" s="161"/>
      <c r="F107" s="161"/>
      <c r="G107" s="161"/>
      <c r="H107" s="2"/>
      <c r="I107" s="157"/>
    </row>
    <row r="108" spans="1:9" ht="15" customHeight="1">
      <c r="A108" s="83" t="s">
        <v>82</v>
      </c>
      <c r="B108" s="86"/>
      <c r="C108" s="86"/>
      <c r="D108" s="86"/>
      <c r="E108" s="161"/>
      <c r="F108" s="161"/>
      <c r="G108" s="161"/>
      <c r="H108" s="2"/>
      <c r="I108" s="157"/>
    </row>
    <row r="109" spans="1:9" ht="15" customHeight="1">
      <c r="A109" s="85" t="s">
        <v>83</v>
      </c>
      <c r="B109" s="86">
        <v>182</v>
      </c>
      <c r="C109" s="86">
        <v>173</v>
      </c>
      <c r="D109" s="86">
        <v>104</v>
      </c>
      <c r="E109" s="161">
        <v>10</v>
      </c>
      <c r="F109" s="161">
        <v>37</v>
      </c>
      <c r="G109" s="161">
        <v>3</v>
      </c>
      <c r="H109" s="2">
        <f>SUM(B109:G109)</f>
        <v>509</v>
      </c>
      <c r="I109" s="157"/>
    </row>
    <row r="110" spans="1:9" ht="15" customHeight="1">
      <c r="A110" s="85" t="s">
        <v>84</v>
      </c>
      <c r="B110" s="86">
        <v>279</v>
      </c>
      <c r="C110" s="86">
        <v>200</v>
      </c>
      <c r="D110" s="86">
        <v>93</v>
      </c>
      <c r="E110" s="161">
        <v>13</v>
      </c>
      <c r="F110" s="161">
        <v>31</v>
      </c>
      <c r="G110" s="161">
        <v>4</v>
      </c>
      <c r="H110" s="2">
        <f>SUM(B110:G110)</f>
        <v>620</v>
      </c>
      <c r="I110" s="157"/>
    </row>
    <row r="111" spans="1:9" ht="15" customHeight="1">
      <c r="A111" s="42" t="s">
        <v>43</v>
      </c>
      <c r="B111" s="163">
        <f aca="true" t="shared" si="22" ref="B111:G111">SUM(B109:B110)</f>
        <v>461</v>
      </c>
      <c r="C111" s="163">
        <f t="shared" si="22"/>
        <v>373</v>
      </c>
      <c r="D111" s="163">
        <f t="shared" si="22"/>
        <v>197</v>
      </c>
      <c r="E111" s="164">
        <f t="shared" si="22"/>
        <v>23</v>
      </c>
      <c r="F111" s="164">
        <f t="shared" si="22"/>
        <v>68</v>
      </c>
      <c r="G111" s="164">
        <f t="shared" si="22"/>
        <v>7</v>
      </c>
      <c r="H111" s="94">
        <f>SUM(B111:G111)</f>
        <v>1129</v>
      </c>
      <c r="I111" s="157"/>
    </row>
    <row r="112" spans="1:9" ht="15" customHeight="1">
      <c r="A112" s="83" t="s">
        <v>85</v>
      </c>
      <c r="B112" s="86"/>
      <c r="C112" s="86"/>
      <c r="D112" s="86"/>
      <c r="E112" s="161"/>
      <c r="F112" s="161"/>
      <c r="G112" s="161"/>
      <c r="H112" s="2"/>
      <c r="I112" s="157"/>
    </row>
    <row r="113" spans="1:9" ht="15" customHeight="1">
      <c r="A113" s="85" t="s">
        <v>83</v>
      </c>
      <c r="B113" s="86">
        <v>99</v>
      </c>
      <c r="C113" s="86">
        <v>355</v>
      </c>
      <c r="D113" s="86">
        <v>136</v>
      </c>
      <c r="E113" s="161">
        <v>79</v>
      </c>
      <c r="F113" s="161">
        <v>83</v>
      </c>
      <c r="G113" s="161">
        <v>2</v>
      </c>
      <c r="H113" s="2">
        <f>SUM(B113:G113)</f>
        <v>754</v>
      </c>
      <c r="I113" s="157"/>
    </row>
    <row r="114" spans="1:9" ht="15" customHeight="1">
      <c r="A114" s="85" t="s">
        <v>84</v>
      </c>
      <c r="B114" s="86">
        <v>174</v>
      </c>
      <c r="C114" s="86">
        <v>816</v>
      </c>
      <c r="D114" s="86">
        <v>66</v>
      </c>
      <c r="E114" s="161">
        <v>92</v>
      </c>
      <c r="F114" s="161">
        <v>66</v>
      </c>
      <c r="G114" s="161">
        <v>3</v>
      </c>
      <c r="H114" s="2">
        <f>SUM(B114:G114)</f>
        <v>1217</v>
      </c>
      <c r="I114" s="157"/>
    </row>
    <row r="115" spans="1:9" ht="15" customHeight="1">
      <c r="A115" s="89" t="s">
        <v>43</v>
      </c>
      <c r="B115" s="165">
        <f aca="true" t="shared" si="23" ref="B115:G115">SUM(B113:B114)</f>
        <v>273</v>
      </c>
      <c r="C115" s="165">
        <f t="shared" si="23"/>
        <v>1171</v>
      </c>
      <c r="D115" s="165">
        <f t="shared" si="23"/>
        <v>202</v>
      </c>
      <c r="E115" s="166">
        <f t="shared" si="23"/>
        <v>171</v>
      </c>
      <c r="F115" s="166">
        <f t="shared" si="23"/>
        <v>149</v>
      </c>
      <c r="G115" s="166">
        <f t="shared" si="23"/>
        <v>5</v>
      </c>
      <c r="H115" s="167">
        <f>SUM(B115:G115)</f>
        <v>1971</v>
      </c>
      <c r="I115" s="157"/>
    </row>
    <row r="116" spans="1:9" ht="15" customHeight="1" thickBot="1">
      <c r="A116" s="150" t="s">
        <v>8</v>
      </c>
      <c r="B116" s="170">
        <f aca="true" t="shared" si="24" ref="B116:H116">SUM(B9,B13,B18,B22,B27,B31,B36,B40,B45,B49,B54,B58,B66,B70,B75,B79,B84,B88,B93,B97,B111,B115,B102,B106)</f>
        <v>51096</v>
      </c>
      <c r="C116" s="170">
        <f t="shared" si="24"/>
        <v>27218</v>
      </c>
      <c r="D116" s="170">
        <f t="shared" si="24"/>
        <v>15620</v>
      </c>
      <c r="E116" s="171">
        <f t="shared" si="24"/>
        <v>16274</v>
      </c>
      <c r="F116" s="171">
        <f t="shared" si="24"/>
        <v>10655</v>
      </c>
      <c r="G116" s="171">
        <f t="shared" si="24"/>
        <v>10269</v>
      </c>
      <c r="H116" s="47">
        <f t="shared" si="24"/>
        <v>131132</v>
      </c>
      <c r="I116" s="157"/>
    </row>
    <row r="117" spans="1:9" s="151" customFormat="1" ht="18" customHeight="1">
      <c r="A117" s="372" t="s">
        <v>274</v>
      </c>
      <c r="B117" s="372"/>
      <c r="C117" s="372"/>
      <c r="D117" s="372"/>
      <c r="E117" s="372"/>
      <c r="F117" s="372"/>
      <c r="G117" s="372"/>
      <c r="H117" s="372"/>
      <c r="I117" s="172"/>
    </row>
    <row r="118" spans="1:9" ht="15" customHeight="1">
      <c r="A118" s="152"/>
      <c r="B118" s="21"/>
      <c r="C118" s="21"/>
      <c r="D118" s="21"/>
      <c r="E118" s="173"/>
      <c r="F118" s="173"/>
      <c r="G118" s="173"/>
      <c r="H118" s="174"/>
      <c r="I118" s="157"/>
    </row>
    <row r="119" spans="1:9" ht="18">
      <c r="A119" s="15"/>
      <c r="B119" s="51"/>
      <c r="C119" s="51"/>
      <c r="D119" s="51"/>
      <c r="E119" s="51"/>
      <c r="F119" s="51"/>
      <c r="G119" s="51"/>
      <c r="H119" s="51"/>
      <c r="I119" s="157"/>
    </row>
    <row r="120" ht="18">
      <c r="I120" s="157"/>
    </row>
  </sheetData>
  <sheetProtection/>
  <mergeCells count="7">
    <mergeCell ref="A1:H1"/>
    <mergeCell ref="A2:A3"/>
    <mergeCell ref="B2:H2"/>
    <mergeCell ref="A117:H117"/>
    <mergeCell ref="A59:H59"/>
    <mergeCell ref="A60:A61"/>
    <mergeCell ref="B60:H60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scale="70" r:id="rId1"/>
  <rowBreaks count="1" manualBreakCount="1">
    <brk id="58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zoomScale="80" zoomScaleNormal="80" zoomScaleSheetLayoutView="90" zoomScalePageLayoutView="0" workbookViewId="0" topLeftCell="A1">
      <selection activeCell="J29" sqref="J29"/>
    </sheetView>
  </sheetViews>
  <sheetFormatPr defaultColWidth="11.421875" defaultRowHeight="15"/>
  <cols>
    <col min="1" max="1" width="41.421875" style="147" customWidth="1"/>
    <col min="2" max="3" width="13.28125" style="201" customWidth="1"/>
    <col min="4" max="4" width="13.28125" style="203" customWidth="1"/>
    <col min="5" max="5" width="16.28125" style="201" customWidth="1"/>
    <col min="6" max="6" width="17.28125" style="201" customWidth="1"/>
    <col min="7" max="7" width="17.00390625" style="201" customWidth="1"/>
    <col min="8" max="8" width="13.28125" style="201" customWidth="1"/>
    <col min="9" max="16384" width="11.421875" style="147" customWidth="1"/>
  </cols>
  <sheetData>
    <row r="1" spans="1:9" ht="18.75" thickBot="1">
      <c r="A1" s="359" t="s">
        <v>291</v>
      </c>
      <c r="B1" s="359"/>
      <c r="C1" s="359"/>
      <c r="D1" s="359"/>
      <c r="E1" s="359"/>
      <c r="F1" s="359"/>
      <c r="G1" s="359"/>
      <c r="H1" s="359"/>
      <c r="I1" s="15"/>
    </row>
    <row r="2" spans="1:9" ht="18.75" thickBot="1">
      <c r="A2" s="360" t="s">
        <v>119</v>
      </c>
      <c r="B2" s="370" t="s">
        <v>1</v>
      </c>
      <c r="C2" s="371"/>
      <c r="D2" s="371"/>
      <c r="E2" s="371"/>
      <c r="F2" s="371"/>
      <c r="G2" s="371"/>
      <c r="H2" s="371"/>
      <c r="I2" s="15"/>
    </row>
    <row r="3" spans="1:16" ht="18.75" thickBot="1">
      <c r="A3" s="361"/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5"/>
      <c r="K3" s="178"/>
      <c r="L3" s="178"/>
      <c r="M3" s="178"/>
      <c r="N3" s="178"/>
      <c r="O3" s="178"/>
      <c r="P3" s="178"/>
    </row>
    <row r="4" spans="1:9" ht="18">
      <c r="A4" s="68" t="s">
        <v>120</v>
      </c>
      <c r="B4" s="21"/>
      <c r="C4" s="21"/>
      <c r="D4" s="21"/>
      <c r="E4" s="21"/>
      <c r="F4" s="21"/>
      <c r="G4" s="21"/>
      <c r="H4" s="21"/>
      <c r="I4" s="15"/>
    </row>
    <row r="5" spans="1:16" ht="18">
      <c r="A5" s="22" t="s">
        <v>121</v>
      </c>
      <c r="B5" s="2">
        <v>83</v>
      </c>
      <c r="C5" s="2">
        <v>306</v>
      </c>
      <c r="D5" s="2">
        <v>523</v>
      </c>
      <c r="E5" s="2">
        <v>52</v>
      </c>
      <c r="F5" s="2">
        <v>481</v>
      </c>
      <c r="G5" s="2">
        <v>1</v>
      </c>
      <c r="H5" s="2">
        <f>SUM(B5:G5)</f>
        <v>1446</v>
      </c>
      <c r="I5" s="15"/>
      <c r="K5" s="179"/>
      <c r="L5" s="179"/>
      <c r="M5" s="179"/>
      <c r="N5" s="179"/>
      <c r="O5" s="179"/>
      <c r="P5" s="179"/>
    </row>
    <row r="6" spans="1:16" ht="18">
      <c r="A6" s="22" t="s">
        <v>122</v>
      </c>
      <c r="B6" s="2">
        <v>701</v>
      </c>
      <c r="C6" s="2">
        <v>2683</v>
      </c>
      <c r="D6" s="2">
        <v>691</v>
      </c>
      <c r="E6" s="2">
        <v>1008</v>
      </c>
      <c r="F6" s="2">
        <v>10695</v>
      </c>
      <c r="G6" s="2">
        <v>44</v>
      </c>
      <c r="H6" s="2">
        <f>SUM(B6:G6)</f>
        <v>15822</v>
      </c>
      <c r="I6" s="15"/>
      <c r="K6" s="179"/>
      <c r="L6" s="179"/>
      <c r="M6" s="179"/>
      <c r="N6" s="179"/>
      <c r="O6" s="179"/>
      <c r="P6" s="179"/>
    </row>
    <row r="7" spans="1:16" ht="18">
      <c r="A7" s="180"/>
      <c r="B7" s="181"/>
      <c r="C7" s="181"/>
      <c r="D7" s="181"/>
      <c r="E7" s="181"/>
      <c r="F7" s="181"/>
      <c r="G7" s="181"/>
      <c r="H7" s="181"/>
      <c r="I7" s="15"/>
      <c r="K7" s="179"/>
      <c r="L7" s="179"/>
      <c r="M7" s="179"/>
      <c r="N7" s="179"/>
      <c r="O7" s="179"/>
      <c r="P7" s="179"/>
    </row>
    <row r="8" spans="1:16" ht="18">
      <c r="A8" s="68" t="s">
        <v>123</v>
      </c>
      <c r="B8" s="2"/>
      <c r="C8" s="2"/>
      <c r="D8" s="2"/>
      <c r="E8" s="2"/>
      <c r="F8" s="2"/>
      <c r="G8" s="2"/>
      <c r="H8" s="2"/>
      <c r="I8" s="15"/>
      <c r="K8" s="179"/>
      <c r="L8" s="179"/>
      <c r="M8" s="179"/>
      <c r="N8" s="179"/>
      <c r="O8" s="179"/>
      <c r="P8" s="179"/>
    </row>
    <row r="9" spans="1:16" ht="18">
      <c r="A9" s="22" t="s">
        <v>121</v>
      </c>
      <c r="B9" s="2">
        <v>34</v>
      </c>
      <c r="C9" s="2">
        <v>0</v>
      </c>
      <c r="D9" s="2">
        <v>562</v>
      </c>
      <c r="E9" s="2">
        <v>145</v>
      </c>
      <c r="F9" s="2">
        <v>41</v>
      </c>
      <c r="G9" s="2">
        <v>0</v>
      </c>
      <c r="H9" s="2">
        <f>SUM(B9:G9)</f>
        <v>782</v>
      </c>
      <c r="I9" s="15"/>
      <c r="K9" s="179"/>
      <c r="L9" s="179"/>
      <c r="M9" s="179"/>
      <c r="N9" s="179"/>
      <c r="O9" s="179"/>
      <c r="P9" s="179"/>
    </row>
    <row r="10" spans="1:16" ht="18">
      <c r="A10" s="24" t="s">
        <v>122</v>
      </c>
      <c r="B10" s="1">
        <v>1077</v>
      </c>
      <c r="C10" s="1">
        <v>0</v>
      </c>
      <c r="D10" s="1">
        <v>16515</v>
      </c>
      <c r="E10" s="1">
        <v>3986</v>
      </c>
      <c r="F10" s="1">
        <v>1709</v>
      </c>
      <c r="G10" s="1">
        <v>0</v>
      </c>
      <c r="H10" s="1">
        <f>SUM(B10:G10)</f>
        <v>23287</v>
      </c>
      <c r="I10" s="15"/>
      <c r="K10" s="179"/>
      <c r="L10" s="179"/>
      <c r="M10" s="179"/>
      <c r="N10" s="179"/>
      <c r="O10" s="179"/>
      <c r="P10" s="179"/>
    </row>
    <row r="11" spans="1:9" ht="18">
      <c r="A11" s="180"/>
      <c r="B11" s="181"/>
      <c r="C11" s="181"/>
      <c r="D11" s="181"/>
      <c r="E11" s="181"/>
      <c r="F11" s="181"/>
      <c r="G11" s="181"/>
      <c r="H11" s="181"/>
      <c r="I11" s="15"/>
    </row>
    <row r="12" spans="1:9" ht="18">
      <c r="A12" s="68" t="s">
        <v>8</v>
      </c>
      <c r="B12" s="2"/>
      <c r="C12" s="2"/>
      <c r="D12" s="2"/>
      <c r="E12" s="2"/>
      <c r="F12" s="2"/>
      <c r="G12" s="2"/>
      <c r="H12" s="2"/>
      <c r="I12" s="15"/>
    </row>
    <row r="13" spans="1:9" ht="18">
      <c r="A13" s="22" t="s">
        <v>121</v>
      </c>
      <c r="B13" s="2">
        <f>B5+B9</f>
        <v>117</v>
      </c>
      <c r="C13" s="2">
        <f aca="true" t="shared" si="0" ref="C13:G14">C5+C9</f>
        <v>306</v>
      </c>
      <c r="D13" s="2">
        <f t="shared" si="0"/>
        <v>1085</v>
      </c>
      <c r="E13" s="2">
        <f t="shared" si="0"/>
        <v>197</v>
      </c>
      <c r="F13" s="2">
        <f t="shared" si="0"/>
        <v>522</v>
      </c>
      <c r="G13" s="2">
        <f t="shared" si="0"/>
        <v>1</v>
      </c>
      <c r="H13" s="2">
        <f>SUM(B13:G13)</f>
        <v>2228</v>
      </c>
      <c r="I13" s="15"/>
    </row>
    <row r="14" spans="1:9" ht="18.75" thickBot="1">
      <c r="A14" s="182" t="s">
        <v>122</v>
      </c>
      <c r="B14" s="183">
        <f>B6+B10</f>
        <v>1778</v>
      </c>
      <c r="C14" s="183">
        <f t="shared" si="0"/>
        <v>2683</v>
      </c>
      <c r="D14" s="183">
        <f t="shared" si="0"/>
        <v>17206</v>
      </c>
      <c r="E14" s="183">
        <f t="shared" si="0"/>
        <v>4994</v>
      </c>
      <c r="F14" s="183">
        <f t="shared" si="0"/>
        <v>12404</v>
      </c>
      <c r="G14" s="183">
        <f t="shared" si="0"/>
        <v>44</v>
      </c>
      <c r="H14" s="183">
        <f>SUM(B14:G14)</f>
        <v>39109</v>
      </c>
      <c r="I14" s="15"/>
    </row>
    <row r="15" spans="1:9" s="151" customFormat="1" ht="12.75">
      <c r="A15" s="372" t="s">
        <v>274</v>
      </c>
      <c r="B15" s="372"/>
      <c r="C15" s="372"/>
      <c r="D15" s="372"/>
      <c r="E15" s="372"/>
      <c r="F15" s="372"/>
      <c r="G15" s="372"/>
      <c r="H15" s="372"/>
      <c r="I15" s="51"/>
    </row>
    <row r="16" spans="1:9" ht="18">
      <c r="A16" s="15"/>
      <c r="B16" s="184"/>
      <c r="C16" s="184"/>
      <c r="D16" s="184"/>
      <c r="E16" s="184"/>
      <c r="F16" s="184"/>
      <c r="G16" s="184"/>
      <c r="H16" s="184"/>
      <c r="I16" s="15"/>
    </row>
    <row r="17" spans="1:9" ht="18">
      <c r="A17" s="15"/>
      <c r="B17" s="184"/>
      <c r="C17" s="184"/>
      <c r="D17" s="184"/>
      <c r="E17" s="184"/>
      <c r="F17" s="184"/>
      <c r="G17" s="184"/>
      <c r="H17" s="184"/>
      <c r="I17" s="15"/>
    </row>
    <row r="18" spans="1:9" ht="18">
      <c r="A18" s="15"/>
      <c r="B18" s="184"/>
      <c r="C18" s="184"/>
      <c r="D18" s="184"/>
      <c r="E18" s="184"/>
      <c r="F18" s="184"/>
      <c r="G18" s="184"/>
      <c r="H18" s="184"/>
      <c r="I18" s="15"/>
    </row>
    <row r="19" spans="1:9" ht="18">
      <c r="A19" s="15"/>
      <c r="B19" s="184"/>
      <c r="C19" s="184"/>
      <c r="D19" s="184"/>
      <c r="E19" s="184"/>
      <c r="F19" s="184"/>
      <c r="G19" s="184"/>
      <c r="H19" s="184"/>
      <c r="I19" s="15"/>
    </row>
    <row r="20" spans="1:9" ht="18.75" thickBot="1">
      <c r="A20" s="377" t="s">
        <v>292</v>
      </c>
      <c r="B20" s="377"/>
      <c r="C20" s="377"/>
      <c r="D20" s="377"/>
      <c r="E20" s="377"/>
      <c r="F20" s="377"/>
      <c r="G20" s="377"/>
      <c r="H20" s="377"/>
      <c r="I20" s="15"/>
    </row>
    <row r="21" spans="1:9" ht="18.75" thickBot="1">
      <c r="A21" s="360" t="s">
        <v>124</v>
      </c>
      <c r="B21" s="383" t="s">
        <v>1</v>
      </c>
      <c r="C21" s="384"/>
      <c r="D21" s="384"/>
      <c r="E21" s="384"/>
      <c r="F21" s="384"/>
      <c r="G21" s="384"/>
      <c r="H21" s="384"/>
      <c r="I21" s="15"/>
    </row>
    <row r="22" spans="1:9" ht="18.75" thickBot="1">
      <c r="A22" s="361"/>
      <c r="B22" s="18" t="s">
        <v>2</v>
      </c>
      <c r="C22" s="18" t="s">
        <v>3</v>
      </c>
      <c r="D22" s="18" t="s">
        <v>4</v>
      </c>
      <c r="E22" s="18" t="s">
        <v>5</v>
      </c>
      <c r="F22" s="18" t="s">
        <v>6</v>
      </c>
      <c r="G22" s="18" t="s">
        <v>7</v>
      </c>
      <c r="H22" s="18" t="s">
        <v>8</v>
      </c>
      <c r="I22" s="15"/>
    </row>
    <row r="23" spans="1:16" ht="18.75" customHeight="1">
      <c r="A23" s="185" t="s">
        <v>125</v>
      </c>
      <c r="B23" s="2"/>
      <c r="C23" s="2"/>
      <c r="D23" s="2"/>
      <c r="E23" s="2"/>
      <c r="F23" s="2"/>
      <c r="G23" s="2"/>
      <c r="H23" s="2"/>
      <c r="I23" s="15"/>
      <c r="K23" s="179"/>
      <c r="L23" s="179"/>
      <c r="M23" s="179"/>
      <c r="N23" s="179"/>
      <c r="O23" s="179"/>
      <c r="P23" s="179"/>
    </row>
    <row r="24" spans="1:16" ht="16.5" customHeight="1">
      <c r="A24" s="186" t="s">
        <v>100</v>
      </c>
      <c r="B24" s="2">
        <v>3690</v>
      </c>
      <c r="C24" s="2">
        <v>3548</v>
      </c>
      <c r="D24" s="2">
        <v>2463</v>
      </c>
      <c r="E24" s="2">
        <v>2811</v>
      </c>
      <c r="F24" s="2">
        <v>2305</v>
      </c>
      <c r="G24" s="2">
        <v>2273</v>
      </c>
      <c r="H24" s="2">
        <f aca="true" t="shared" si="1" ref="H24:H36">SUM(B24:G24)</f>
        <v>17090</v>
      </c>
      <c r="I24" s="15"/>
      <c r="K24" s="179"/>
      <c r="L24" s="179"/>
      <c r="M24" s="179"/>
      <c r="N24" s="179"/>
      <c r="O24" s="179"/>
      <c r="P24" s="179"/>
    </row>
    <row r="25" spans="1:16" ht="18">
      <c r="A25" s="186"/>
      <c r="B25" s="2"/>
      <c r="C25" s="2"/>
      <c r="D25" s="2"/>
      <c r="E25" s="2"/>
      <c r="F25" s="2"/>
      <c r="G25" s="2"/>
      <c r="H25" s="2"/>
      <c r="I25" s="15"/>
      <c r="K25" s="179"/>
      <c r="L25" s="179"/>
      <c r="M25" s="179"/>
      <c r="N25" s="179"/>
      <c r="O25" s="179"/>
      <c r="P25" s="179"/>
    </row>
    <row r="26" spans="1:16" ht="18">
      <c r="A26" s="186" t="s">
        <v>126</v>
      </c>
      <c r="B26" s="2">
        <v>1821</v>
      </c>
      <c r="C26" s="2">
        <v>795</v>
      </c>
      <c r="D26" s="2">
        <v>1174</v>
      </c>
      <c r="E26" s="2">
        <v>3053</v>
      </c>
      <c r="F26" s="2">
        <v>319</v>
      </c>
      <c r="G26" s="2">
        <v>72</v>
      </c>
      <c r="H26" s="2">
        <f t="shared" si="1"/>
        <v>7234</v>
      </c>
      <c r="I26" s="15"/>
      <c r="K26" s="179"/>
      <c r="L26" s="179"/>
      <c r="M26" s="179"/>
      <c r="N26" s="179"/>
      <c r="O26" s="179"/>
      <c r="P26" s="179"/>
    </row>
    <row r="27" spans="1:16" ht="18">
      <c r="A27" s="155"/>
      <c r="B27" s="2"/>
      <c r="C27" s="2"/>
      <c r="D27" s="2"/>
      <c r="E27" s="2"/>
      <c r="F27" s="2"/>
      <c r="G27" s="2"/>
      <c r="H27" s="2"/>
      <c r="I27" s="15"/>
      <c r="K27" s="179"/>
      <c r="L27" s="179"/>
      <c r="M27" s="179"/>
      <c r="N27" s="179"/>
      <c r="O27" s="179"/>
      <c r="P27" s="179"/>
    </row>
    <row r="28" spans="1:16" ht="18">
      <c r="A28" s="67" t="s">
        <v>127</v>
      </c>
      <c r="B28" s="2">
        <v>420</v>
      </c>
      <c r="C28" s="2">
        <v>260</v>
      </c>
      <c r="D28" s="2">
        <v>45</v>
      </c>
      <c r="E28" s="2">
        <v>0</v>
      </c>
      <c r="F28" s="2">
        <v>314</v>
      </c>
      <c r="G28" s="2">
        <v>20</v>
      </c>
      <c r="H28" s="2">
        <f t="shared" si="1"/>
        <v>1059</v>
      </c>
      <c r="I28" s="15"/>
      <c r="K28" s="179"/>
      <c r="L28" s="179"/>
      <c r="M28" s="179"/>
      <c r="N28" s="179"/>
      <c r="O28" s="179"/>
      <c r="P28" s="179"/>
    </row>
    <row r="29" spans="1:16" ht="18">
      <c r="A29" s="67"/>
      <c r="B29" s="2"/>
      <c r="C29" s="2"/>
      <c r="D29" s="2"/>
      <c r="E29" s="2"/>
      <c r="F29" s="2"/>
      <c r="G29" s="2"/>
      <c r="H29" s="2"/>
      <c r="I29" s="15"/>
      <c r="K29" s="179"/>
      <c r="L29" s="179"/>
      <c r="M29" s="179"/>
      <c r="N29" s="179"/>
      <c r="O29" s="179"/>
      <c r="P29" s="179"/>
    </row>
    <row r="30" spans="1:16" ht="18">
      <c r="A30" s="67" t="s">
        <v>240</v>
      </c>
      <c r="B30" s="2">
        <v>23498</v>
      </c>
      <c r="C30" s="2">
        <v>2617</v>
      </c>
      <c r="D30" s="2">
        <v>84</v>
      </c>
      <c r="E30" s="2">
        <v>0</v>
      </c>
      <c r="F30" s="2">
        <v>1130</v>
      </c>
      <c r="G30" s="2">
        <v>14418</v>
      </c>
      <c r="H30" s="2">
        <f t="shared" si="1"/>
        <v>41747</v>
      </c>
      <c r="I30" s="15"/>
      <c r="K30" s="179"/>
      <c r="L30" s="179"/>
      <c r="M30" s="179"/>
      <c r="N30" s="179"/>
      <c r="O30" s="179"/>
      <c r="P30" s="179"/>
    </row>
    <row r="31" spans="1:16" ht="18">
      <c r="A31" s="67"/>
      <c r="B31" s="2"/>
      <c r="C31" s="2"/>
      <c r="D31" s="2"/>
      <c r="E31" s="2"/>
      <c r="F31" s="2"/>
      <c r="G31" s="2"/>
      <c r="H31" s="2"/>
      <c r="I31" s="15"/>
      <c r="K31" s="179"/>
      <c r="L31" s="179"/>
      <c r="M31" s="179"/>
      <c r="N31" s="179"/>
      <c r="O31" s="179"/>
      <c r="P31" s="179"/>
    </row>
    <row r="32" spans="1:16" ht="18">
      <c r="A32" s="67" t="s">
        <v>241</v>
      </c>
      <c r="B32" s="2">
        <v>0</v>
      </c>
      <c r="C32" s="2">
        <v>139</v>
      </c>
      <c r="D32" s="2">
        <v>141</v>
      </c>
      <c r="E32" s="2">
        <v>0</v>
      </c>
      <c r="F32" s="2">
        <v>24</v>
      </c>
      <c r="G32" s="2">
        <v>0</v>
      </c>
      <c r="H32" s="2">
        <f t="shared" si="1"/>
        <v>304</v>
      </c>
      <c r="I32" s="15"/>
      <c r="K32" s="179"/>
      <c r="L32" s="179"/>
      <c r="M32" s="179"/>
      <c r="N32" s="179"/>
      <c r="O32" s="179"/>
      <c r="P32" s="179"/>
    </row>
    <row r="33" spans="1:16" ht="18">
      <c r="A33" s="67"/>
      <c r="B33" s="2"/>
      <c r="C33" s="2"/>
      <c r="D33" s="2"/>
      <c r="E33" s="2"/>
      <c r="F33" s="2"/>
      <c r="G33" s="2"/>
      <c r="H33" s="2"/>
      <c r="I33" s="15"/>
      <c r="K33" s="179"/>
      <c r="L33" s="179"/>
      <c r="M33" s="179"/>
      <c r="N33" s="179"/>
      <c r="O33" s="179"/>
      <c r="P33" s="179"/>
    </row>
    <row r="34" spans="1:16" ht="18">
      <c r="A34" s="67" t="s">
        <v>128</v>
      </c>
      <c r="B34" s="2">
        <v>17</v>
      </c>
      <c r="C34" s="2">
        <v>8</v>
      </c>
      <c r="D34" s="2">
        <v>2</v>
      </c>
      <c r="E34" s="2">
        <v>32</v>
      </c>
      <c r="F34" s="2">
        <v>6</v>
      </c>
      <c r="G34" s="2">
        <v>0</v>
      </c>
      <c r="H34" s="2">
        <f t="shared" si="1"/>
        <v>65</v>
      </c>
      <c r="I34" s="15"/>
      <c r="K34" s="179"/>
      <c r="L34" s="179"/>
      <c r="M34" s="179"/>
      <c r="N34" s="179"/>
      <c r="O34" s="179"/>
      <c r="P34" s="179"/>
    </row>
    <row r="35" spans="1:16" ht="18">
      <c r="A35" s="67"/>
      <c r="B35" s="2"/>
      <c r="C35" s="2"/>
      <c r="D35" s="2"/>
      <c r="E35" s="2"/>
      <c r="F35" s="2"/>
      <c r="G35" s="2"/>
      <c r="H35" s="2"/>
      <c r="I35" s="15"/>
      <c r="K35" s="179"/>
      <c r="L35" s="179"/>
      <c r="M35" s="179"/>
      <c r="N35" s="179"/>
      <c r="O35" s="179"/>
      <c r="P35" s="179"/>
    </row>
    <row r="36" spans="1:16" ht="18">
      <c r="A36" s="67" t="s">
        <v>242</v>
      </c>
      <c r="B36" s="2">
        <v>19731</v>
      </c>
      <c r="C36" s="2">
        <v>9858</v>
      </c>
      <c r="D36" s="2">
        <v>40408</v>
      </c>
      <c r="E36" s="2">
        <v>15</v>
      </c>
      <c r="F36" s="2">
        <v>5958</v>
      </c>
      <c r="G36" s="2">
        <v>0</v>
      </c>
      <c r="H36" s="2">
        <f t="shared" si="1"/>
        <v>75970</v>
      </c>
      <c r="I36" s="15"/>
      <c r="K36" s="179"/>
      <c r="L36" s="179"/>
      <c r="M36" s="179"/>
      <c r="N36" s="179"/>
      <c r="O36" s="179"/>
      <c r="P36" s="179"/>
    </row>
    <row r="37" spans="1:9" ht="9" customHeight="1">
      <c r="A37" s="156"/>
      <c r="B37" s="1"/>
      <c r="C37" s="1"/>
      <c r="D37" s="1"/>
      <c r="E37" s="1"/>
      <c r="F37" s="1"/>
      <c r="G37" s="1"/>
      <c r="H37" s="1"/>
      <c r="I37" s="15"/>
    </row>
    <row r="38" spans="1:9" ht="18.75" thickBot="1">
      <c r="A38" s="69" t="s">
        <v>8</v>
      </c>
      <c r="B38" s="47">
        <f aca="true" t="shared" si="2" ref="B38:H38">SUM(B23:B37)</f>
        <v>49177</v>
      </c>
      <c r="C38" s="47">
        <f t="shared" si="2"/>
        <v>17225</v>
      </c>
      <c r="D38" s="47">
        <f t="shared" si="2"/>
        <v>44317</v>
      </c>
      <c r="E38" s="47">
        <f t="shared" si="2"/>
        <v>5911</v>
      </c>
      <c r="F38" s="47">
        <f t="shared" si="2"/>
        <v>10056</v>
      </c>
      <c r="G38" s="47">
        <f t="shared" si="2"/>
        <v>16783</v>
      </c>
      <c r="H38" s="47">
        <f t="shared" si="2"/>
        <v>143469</v>
      </c>
      <c r="I38" s="15"/>
    </row>
    <row r="39" spans="1:9" s="151" customFormat="1" ht="12.75">
      <c r="A39" s="372" t="s">
        <v>274</v>
      </c>
      <c r="B39" s="372"/>
      <c r="C39" s="372"/>
      <c r="D39" s="372"/>
      <c r="E39" s="372"/>
      <c r="F39" s="372"/>
      <c r="G39" s="372"/>
      <c r="H39" s="372"/>
      <c r="I39" s="51"/>
    </row>
    <row r="40" spans="1:9" ht="18">
      <c r="A40" s="68"/>
      <c r="B40" s="184"/>
      <c r="C40" s="184"/>
      <c r="D40" s="184"/>
      <c r="E40" s="184"/>
      <c r="F40" s="184"/>
      <c r="G40" s="184"/>
      <c r="H40" s="184"/>
      <c r="I40" s="15"/>
    </row>
    <row r="41" spans="1:9" ht="18">
      <c r="A41" s="68"/>
      <c r="B41" s="184"/>
      <c r="C41" s="184"/>
      <c r="D41" s="184"/>
      <c r="E41" s="184"/>
      <c r="F41" s="184"/>
      <c r="G41" s="184"/>
      <c r="H41" s="184"/>
      <c r="I41" s="15"/>
    </row>
    <row r="42" spans="1:9" ht="18">
      <c r="A42" s="15"/>
      <c r="B42" s="184"/>
      <c r="C42" s="184"/>
      <c r="D42" s="184"/>
      <c r="E42" s="184"/>
      <c r="F42" s="184"/>
      <c r="G42" s="184"/>
      <c r="H42" s="184"/>
      <c r="I42" s="15"/>
    </row>
    <row r="43" spans="1:9" ht="18">
      <c r="A43" s="15"/>
      <c r="B43" s="184"/>
      <c r="C43" s="184"/>
      <c r="D43" s="184"/>
      <c r="E43" s="184"/>
      <c r="F43" s="187"/>
      <c r="G43" s="187"/>
      <c r="H43" s="187"/>
      <c r="I43" s="15"/>
    </row>
    <row r="44" spans="1:9" ht="18.75" thickBot="1">
      <c r="A44" s="377" t="s">
        <v>293</v>
      </c>
      <c r="B44" s="377"/>
      <c r="C44" s="377"/>
      <c r="D44" s="377"/>
      <c r="E44" s="377"/>
      <c r="F44" s="377"/>
      <c r="G44" s="377"/>
      <c r="H44" s="377"/>
      <c r="I44" s="15"/>
    </row>
    <row r="45" spans="1:9" ht="18.75" thickBot="1">
      <c r="A45" s="382" t="s">
        <v>129</v>
      </c>
      <c r="B45" s="361" t="s">
        <v>1</v>
      </c>
      <c r="C45" s="361"/>
      <c r="D45" s="361"/>
      <c r="E45" s="361"/>
      <c r="F45" s="361"/>
      <c r="G45" s="361"/>
      <c r="H45" s="184"/>
      <c r="I45" s="15"/>
    </row>
    <row r="46" spans="1:9" ht="18.75" thickBot="1">
      <c r="A46" s="375"/>
      <c r="B46" s="188" t="s">
        <v>2</v>
      </c>
      <c r="C46" s="188" t="s">
        <v>3</v>
      </c>
      <c r="D46" s="188" t="s">
        <v>4</v>
      </c>
      <c r="E46" s="189" t="s">
        <v>5</v>
      </c>
      <c r="F46" s="189" t="s">
        <v>6</v>
      </c>
      <c r="G46" s="189" t="s">
        <v>7</v>
      </c>
      <c r="H46" s="189" t="s">
        <v>8</v>
      </c>
      <c r="I46" s="64"/>
    </row>
    <row r="47" spans="1:9" ht="18">
      <c r="A47" s="68" t="s">
        <v>19</v>
      </c>
      <c r="B47" s="66"/>
      <c r="C47" s="66"/>
      <c r="D47" s="66"/>
      <c r="E47" s="66"/>
      <c r="F47" s="66"/>
      <c r="G47" s="66"/>
      <c r="H47" s="66"/>
      <c r="I47" s="15"/>
    </row>
    <row r="48" spans="1:9" ht="18">
      <c r="A48" s="22" t="s">
        <v>130</v>
      </c>
      <c r="B48" s="190">
        <v>64936</v>
      </c>
      <c r="C48" s="190">
        <v>33863</v>
      </c>
      <c r="D48" s="190">
        <v>4813</v>
      </c>
      <c r="E48" s="66" t="s">
        <v>14</v>
      </c>
      <c r="F48" s="66" t="s">
        <v>14</v>
      </c>
      <c r="G48" s="66" t="s">
        <v>14</v>
      </c>
      <c r="H48" s="190">
        <f>SUM(B48:D48)</f>
        <v>103612</v>
      </c>
      <c r="I48" s="15"/>
    </row>
    <row r="49" spans="1:9" ht="18">
      <c r="A49" s="24" t="s">
        <v>131</v>
      </c>
      <c r="B49" s="191">
        <v>6500</v>
      </c>
      <c r="C49" s="191">
        <v>2182</v>
      </c>
      <c r="D49" s="191">
        <v>682</v>
      </c>
      <c r="E49" s="66" t="s">
        <v>14</v>
      </c>
      <c r="F49" s="66" t="s">
        <v>14</v>
      </c>
      <c r="G49" s="66" t="s">
        <v>14</v>
      </c>
      <c r="H49" s="191">
        <f>SUM(B49:D49)</f>
        <v>9364</v>
      </c>
      <c r="I49" s="15"/>
    </row>
    <row r="50" spans="1:9" ht="18">
      <c r="A50" s="180"/>
      <c r="B50" s="192"/>
      <c r="C50" s="192"/>
      <c r="D50" s="192"/>
      <c r="E50" s="192"/>
      <c r="F50" s="192"/>
      <c r="G50" s="192"/>
      <c r="H50" s="192"/>
      <c r="I50" s="15"/>
    </row>
    <row r="51" spans="1:9" ht="18">
      <c r="A51" s="68" t="s">
        <v>25</v>
      </c>
      <c r="B51" s="190"/>
      <c r="C51" s="190"/>
      <c r="D51" s="190"/>
      <c r="E51" s="190"/>
      <c r="F51" s="190"/>
      <c r="G51" s="190"/>
      <c r="H51" s="190"/>
      <c r="I51" s="15"/>
    </row>
    <row r="52" spans="1:9" ht="18">
      <c r="A52" s="22" t="s">
        <v>130</v>
      </c>
      <c r="B52" s="190">
        <v>494</v>
      </c>
      <c r="C52" s="190">
        <v>0</v>
      </c>
      <c r="D52" s="66" t="s">
        <v>14</v>
      </c>
      <c r="E52" s="66" t="s">
        <v>14</v>
      </c>
      <c r="F52" s="66" t="s">
        <v>14</v>
      </c>
      <c r="G52" s="66" t="s">
        <v>14</v>
      </c>
      <c r="H52" s="190">
        <f>SUM(B52:D52)</f>
        <v>494</v>
      </c>
      <c r="I52" s="15"/>
    </row>
    <row r="53" spans="1:9" ht="18">
      <c r="A53" s="24" t="s">
        <v>131</v>
      </c>
      <c r="B53" s="191">
        <v>418</v>
      </c>
      <c r="C53" s="191">
        <v>0</v>
      </c>
      <c r="D53" s="66" t="s">
        <v>14</v>
      </c>
      <c r="E53" s="66" t="s">
        <v>14</v>
      </c>
      <c r="F53" s="66" t="s">
        <v>14</v>
      </c>
      <c r="G53" s="66" t="s">
        <v>14</v>
      </c>
      <c r="H53" s="191">
        <f>SUM(B53:D53)</f>
        <v>418</v>
      </c>
      <c r="I53" s="15"/>
    </row>
    <row r="54" spans="1:9" ht="18">
      <c r="A54" s="180"/>
      <c r="B54" s="192"/>
      <c r="C54" s="192"/>
      <c r="D54" s="192"/>
      <c r="E54" s="192"/>
      <c r="F54" s="192"/>
      <c r="G54" s="192"/>
      <c r="H54" s="192"/>
      <c r="I54" s="15"/>
    </row>
    <row r="55" spans="1:9" ht="18">
      <c r="A55" s="68" t="s">
        <v>132</v>
      </c>
      <c r="B55" s="190"/>
      <c r="C55" s="190"/>
      <c r="D55" s="190"/>
      <c r="E55" s="190"/>
      <c r="F55" s="190"/>
      <c r="G55" s="190"/>
      <c r="H55" s="190"/>
      <c r="I55" s="15"/>
    </row>
    <row r="56" spans="1:9" ht="18">
      <c r="A56" s="24" t="s">
        <v>130</v>
      </c>
      <c r="B56" s="191">
        <v>0</v>
      </c>
      <c r="C56" s="191">
        <v>48</v>
      </c>
      <c r="D56" s="66" t="s">
        <v>14</v>
      </c>
      <c r="E56" s="66" t="s">
        <v>14</v>
      </c>
      <c r="F56" s="66" t="s">
        <v>14</v>
      </c>
      <c r="G56" s="66" t="s">
        <v>14</v>
      </c>
      <c r="H56" s="191">
        <f>SUM(B56:D56)</f>
        <v>48</v>
      </c>
      <c r="I56" s="15"/>
    </row>
    <row r="57" spans="1:9" ht="18">
      <c r="A57" s="24" t="s">
        <v>131</v>
      </c>
      <c r="B57" s="191">
        <v>0</v>
      </c>
      <c r="C57" s="191">
        <v>48</v>
      </c>
      <c r="D57" s="66" t="s">
        <v>14</v>
      </c>
      <c r="E57" s="66" t="s">
        <v>14</v>
      </c>
      <c r="F57" s="66" t="s">
        <v>14</v>
      </c>
      <c r="G57" s="66" t="s">
        <v>14</v>
      </c>
      <c r="H57" s="191">
        <f>SUM(B57:D57)</f>
        <v>48</v>
      </c>
      <c r="I57" s="15"/>
    </row>
    <row r="58" spans="1:9" ht="18">
      <c r="A58" s="180"/>
      <c r="B58" s="192"/>
      <c r="C58" s="192"/>
      <c r="D58" s="192"/>
      <c r="E58" s="192"/>
      <c r="F58" s="192"/>
      <c r="G58" s="192"/>
      <c r="H58" s="192"/>
      <c r="I58" s="15"/>
    </row>
    <row r="59" spans="1:9" ht="18">
      <c r="A59" s="68" t="s">
        <v>133</v>
      </c>
      <c r="B59" s="190"/>
      <c r="C59" s="190"/>
      <c r="D59" s="190"/>
      <c r="E59" s="190"/>
      <c r="F59" s="190"/>
      <c r="G59" s="66"/>
      <c r="H59" s="190"/>
      <c r="I59" s="15"/>
    </row>
    <row r="60" spans="1:9" ht="18">
      <c r="A60" s="24" t="s">
        <v>130</v>
      </c>
      <c r="B60" s="191">
        <v>502</v>
      </c>
      <c r="C60" s="191">
        <v>1327</v>
      </c>
      <c r="D60" s="191">
        <v>23</v>
      </c>
      <c r="E60" s="191" t="s">
        <v>14</v>
      </c>
      <c r="F60" s="191">
        <v>122</v>
      </c>
      <c r="G60" s="66" t="s">
        <v>14</v>
      </c>
      <c r="H60" s="191">
        <f>SUM(B60:F60)</f>
        <v>1974</v>
      </c>
      <c r="I60" s="15"/>
    </row>
    <row r="61" spans="1:9" ht="18">
      <c r="A61" s="24" t="s">
        <v>131</v>
      </c>
      <c r="B61" s="191">
        <v>502</v>
      </c>
      <c r="C61" s="191">
        <v>1327</v>
      </c>
      <c r="D61" s="191">
        <v>23</v>
      </c>
      <c r="E61" s="191" t="s">
        <v>14</v>
      </c>
      <c r="F61" s="191">
        <v>122</v>
      </c>
      <c r="G61" s="66" t="s">
        <v>14</v>
      </c>
      <c r="H61" s="191">
        <f>SUM(B61:F61)</f>
        <v>1974</v>
      </c>
      <c r="I61" s="15"/>
    </row>
    <row r="62" spans="1:9" ht="18">
      <c r="A62" s="180"/>
      <c r="B62" s="192"/>
      <c r="C62" s="192"/>
      <c r="D62" s="192"/>
      <c r="E62" s="192"/>
      <c r="F62" s="192"/>
      <c r="G62" s="192"/>
      <c r="H62" s="192"/>
      <c r="I62" s="15"/>
    </row>
    <row r="63" spans="1:9" ht="36">
      <c r="A63" s="20" t="s">
        <v>211</v>
      </c>
      <c r="B63" s="190"/>
      <c r="C63" s="190"/>
      <c r="D63" s="190"/>
      <c r="E63" s="190"/>
      <c r="F63" s="190"/>
      <c r="G63" s="190"/>
      <c r="H63" s="190"/>
      <c r="I63" s="15"/>
    </row>
    <row r="64" spans="1:9" ht="18">
      <c r="A64" s="22" t="s">
        <v>130</v>
      </c>
      <c r="B64" s="190">
        <v>1443</v>
      </c>
      <c r="C64" s="66" t="s">
        <v>14</v>
      </c>
      <c r="D64" s="66" t="s">
        <v>14</v>
      </c>
      <c r="E64" s="66" t="s">
        <v>14</v>
      </c>
      <c r="F64" s="66" t="s">
        <v>14</v>
      </c>
      <c r="G64" s="66" t="s">
        <v>14</v>
      </c>
      <c r="H64" s="190">
        <f>SUM(B64:D64)</f>
        <v>1443</v>
      </c>
      <c r="I64" s="15"/>
    </row>
    <row r="65" spans="1:9" ht="18">
      <c r="A65" s="193" t="s">
        <v>131</v>
      </c>
      <c r="B65" s="194">
        <v>1443</v>
      </c>
      <c r="C65" s="195" t="s">
        <v>14</v>
      </c>
      <c r="D65" s="195" t="s">
        <v>14</v>
      </c>
      <c r="E65" s="195" t="s">
        <v>14</v>
      </c>
      <c r="F65" s="195" t="s">
        <v>14</v>
      </c>
      <c r="G65" s="66" t="s">
        <v>14</v>
      </c>
      <c r="H65" s="194">
        <f>SUM(B65:D65)</f>
        <v>1443</v>
      </c>
      <c r="I65" s="15"/>
    </row>
    <row r="66" spans="1:9" ht="18">
      <c r="A66" s="180"/>
      <c r="B66" s="192"/>
      <c r="C66" s="192"/>
      <c r="D66" s="192"/>
      <c r="E66" s="192"/>
      <c r="F66" s="192"/>
      <c r="G66" s="192"/>
      <c r="H66" s="192"/>
      <c r="I66" s="15"/>
    </row>
    <row r="67" spans="1:9" ht="18">
      <c r="A67" s="20" t="s">
        <v>225</v>
      </c>
      <c r="B67" s="190"/>
      <c r="C67" s="190"/>
      <c r="D67" s="190"/>
      <c r="E67" s="190"/>
      <c r="F67" s="190"/>
      <c r="G67" s="190"/>
      <c r="H67" s="190"/>
      <c r="I67" s="15"/>
    </row>
    <row r="68" spans="1:9" ht="18">
      <c r="A68" s="22" t="s">
        <v>130</v>
      </c>
      <c r="B68" s="190">
        <v>95</v>
      </c>
      <c r="C68" s="66" t="s">
        <v>14</v>
      </c>
      <c r="D68" s="66" t="s">
        <v>14</v>
      </c>
      <c r="E68" s="66" t="s">
        <v>14</v>
      </c>
      <c r="F68" s="66" t="s">
        <v>14</v>
      </c>
      <c r="G68" s="66" t="s">
        <v>14</v>
      </c>
      <c r="H68" s="190">
        <f>SUM(B68:D68)</f>
        <v>95</v>
      </c>
      <c r="I68" s="15"/>
    </row>
    <row r="69" spans="1:9" ht="18">
      <c r="A69" s="193" t="s">
        <v>131</v>
      </c>
      <c r="B69" s="194">
        <v>95</v>
      </c>
      <c r="C69" s="195" t="s">
        <v>14</v>
      </c>
      <c r="D69" s="195" t="s">
        <v>14</v>
      </c>
      <c r="E69" s="195" t="s">
        <v>14</v>
      </c>
      <c r="F69" s="195" t="s">
        <v>14</v>
      </c>
      <c r="G69" s="66" t="s">
        <v>14</v>
      </c>
      <c r="H69" s="194">
        <f>SUM(B69:D69)</f>
        <v>95</v>
      </c>
      <c r="I69" s="15"/>
    </row>
    <row r="70" spans="1:9" ht="18">
      <c r="A70" s="196"/>
      <c r="B70" s="191"/>
      <c r="C70" s="191"/>
      <c r="D70" s="191"/>
      <c r="E70" s="191"/>
      <c r="F70" s="191"/>
      <c r="G70" s="192"/>
      <c r="H70" s="66"/>
      <c r="I70" s="15"/>
    </row>
    <row r="71" spans="1:9" ht="18">
      <c r="A71" s="68" t="s">
        <v>8</v>
      </c>
      <c r="B71" s="190"/>
      <c r="C71" s="190"/>
      <c r="D71" s="190"/>
      <c r="E71" s="190"/>
      <c r="F71" s="190"/>
      <c r="G71" s="190"/>
      <c r="H71" s="66"/>
      <c r="I71" s="15"/>
    </row>
    <row r="72" spans="1:9" ht="18">
      <c r="A72" s="22" t="s">
        <v>130</v>
      </c>
      <c r="B72" s="190">
        <f>SUM(B48,B52,B56,B60,B64,B68)</f>
        <v>67470</v>
      </c>
      <c r="C72" s="190">
        <f>SUM(C48,C52,C56,C60,C64,C68)</f>
        <v>35238</v>
      </c>
      <c r="D72" s="190">
        <f>SUM(D48,D52,D56,D60,D64,D68)</f>
        <v>4836</v>
      </c>
      <c r="E72" s="66" t="s">
        <v>14</v>
      </c>
      <c r="F72" s="66" t="s">
        <v>14</v>
      </c>
      <c r="G72" s="66" t="s">
        <v>14</v>
      </c>
      <c r="H72" s="190">
        <f>SUM(B72:G72)</f>
        <v>107544</v>
      </c>
      <c r="I72" s="15"/>
    </row>
    <row r="73" spans="1:9" ht="18.75" thickBot="1">
      <c r="A73" s="182" t="s">
        <v>131</v>
      </c>
      <c r="B73" s="197">
        <f>SUM(B49,B53,B57,B61,B65,B69)</f>
        <v>8958</v>
      </c>
      <c r="C73" s="197">
        <f>SUM(C49,C53,C57,C61,C65,C69)</f>
        <v>3557</v>
      </c>
      <c r="D73" s="197">
        <f>SUM(D49,D53,D57,D61,D65,D69)</f>
        <v>705</v>
      </c>
      <c r="E73" s="195" t="s">
        <v>14</v>
      </c>
      <c r="F73" s="195" t="s">
        <v>14</v>
      </c>
      <c r="G73" s="198" t="s">
        <v>14</v>
      </c>
      <c r="H73" s="190">
        <f>SUM(B73:G73)</f>
        <v>13220</v>
      </c>
      <c r="I73" s="15"/>
    </row>
    <row r="74" spans="1:9" s="151" customFormat="1" ht="12.75" customHeight="1">
      <c r="A74" s="372" t="s">
        <v>274</v>
      </c>
      <c r="B74" s="372"/>
      <c r="C74" s="372"/>
      <c r="D74" s="372"/>
      <c r="E74" s="372"/>
      <c r="F74" s="372"/>
      <c r="G74" s="372"/>
      <c r="H74" s="372"/>
      <c r="I74" s="51"/>
    </row>
    <row r="75" spans="1:9" s="151" customFormat="1" ht="12.75">
      <c r="A75" s="57" t="s">
        <v>261</v>
      </c>
      <c r="B75" s="199"/>
      <c r="C75" s="199"/>
      <c r="D75" s="199"/>
      <c r="E75" s="199"/>
      <c r="F75" s="200"/>
      <c r="G75" s="199"/>
      <c r="H75" s="200"/>
      <c r="I75" s="51"/>
    </row>
    <row r="76" spans="1:9" ht="18">
      <c r="A76" s="15"/>
      <c r="B76" s="184"/>
      <c r="C76" s="184"/>
      <c r="D76" s="184"/>
      <c r="E76" s="184"/>
      <c r="F76" s="184"/>
      <c r="G76" s="184"/>
      <c r="H76" s="184"/>
      <c r="I76" s="15"/>
    </row>
    <row r="78" ht="18">
      <c r="D78" s="202"/>
    </row>
  </sheetData>
  <sheetProtection/>
  <mergeCells count="12">
    <mergeCell ref="A74:H74"/>
    <mergeCell ref="A44:H44"/>
    <mergeCell ref="A45:A46"/>
    <mergeCell ref="A1:H1"/>
    <mergeCell ref="A2:A3"/>
    <mergeCell ref="B2:H2"/>
    <mergeCell ref="A20:H20"/>
    <mergeCell ref="A21:A22"/>
    <mergeCell ref="B21:H21"/>
    <mergeCell ref="B45:G45"/>
    <mergeCell ref="A15:H15"/>
    <mergeCell ref="A39:H39"/>
  </mergeCells>
  <printOptions horizontalCentered="1"/>
  <pageMargins left="0.4330708661417323" right="0.2362204724409449" top="0.7480314960629921" bottom="0.7480314960629921" header="0.31496062992125984" footer="0.31496062992125984"/>
  <pageSetup fitToWidth="0" fitToHeight="1" horizontalDpi="600" verticalDpi="600" orientation="portrait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2"/>
  <sheetViews>
    <sheetView zoomScaleSheetLayoutView="80" zoomScalePageLayoutView="0" workbookViewId="0" topLeftCell="A1">
      <selection activeCell="J29" sqref="J29"/>
    </sheetView>
  </sheetViews>
  <sheetFormatPr defaultColWidth="11.421875" defaultRowHeight="15"/>
  <cols>
    <col min="1" max="1" width="20.57421875" style="147" customWidth="1"/>
    <col min="2" max="5" width="14.00390625" style="147" customWidth="1"/>
    <col min="6" max="16384" width="11.421875" style="147" customWidth="1"/>
  </cols>
  <sheetData>
    <row r="1" spans="1:6" ht="18.75" thickBot="1">
      <c r="A1" s="377" t="s">
        <v>290</v>
      </c>
      <c r="B1" s="377"/>
      <c r="C1" s="377"/>
      <c r="D1" s="377"/>
      <c r="E1" s="377"/>
      <c r="F1" s="16"/>
    </row>
    <row r="2" spans="1:6" ht="18">
      <c r="A2" s="360" t="s">
        <v>134</v>
      </c>
      <c r="B2" s="385" t="s">
        <v>1</v>
      </c>
      <c r="C2" s="385"/>
      <c r="D2" s="385"/>
      <c r="E2" s="385"/>
      <c r="F2" s="16"/>
    </row>
    <row r="3" spans="1:9" ht="18.75" thickBot="1">
      <c r="A3" s="361"/>
      <c r="B3" s="188" t="s">
        <v>2</v>
      </c>
      <c r="C3" s="188" t="s">
        <v>3</v>
      </c>
      <c r="D3" s="188" t="s">
        <v>4</v>
      </c>
      <c r="E3" s="188" t="s">
        <v>8</v>
      </c>
      <c r="F3" s="16"/>
      <c r="G3" s="178"/>
      <c r="H3" s="178"/>
      <c r="I3" s="178"/>
    </row>
    <row r="4" spans="1:6" ht="18">
      <c r="A4" s="68" t="s">
        <v>135</v>
      </c>
      <c r="B4" s="190"/>
      <c r="C4" s="190"/>
      <c r="D4" s="190"/>
      <c r="E4" s="190"/>
      <c r="F4" s="16"/>
    </row>
    <row r="5" spans="1:6" ht="18">
      <c r="A5" s="22" t="s">
        <v>136</v>
      </c>
      <c r="B5" s="66" t="s">
        <v>14</v>
      </c>
      <c r="C5" s="190">
        <v>1</v>
      </c>
      <c r="D5" s="66" t="s">
        <v>14</v>
      </c>
      <c r="E5" s="190">
        <f>SUM(B5:D5)</f>
        <v>1</v>
      </c>
      <c r="F5" s="16"/>
    </row>
    <row r="6" spans="1:6" ht="18">
      <c r="A6" s="22" t="s">
        <v>137</v>
      </c>
      <c r="B6" s="66" t="s">
        <v>14</v>
      </c>
      <c r="C6" s="204">
        <v>0</v>
      </c>
      <c r="D6" s="66" t="s">
        <v>14</v>
      </c>
      <c r="E6" s="190">
        <f>SUM(B6:D6)</f>
        <v>0</v>
      </c>
      <c r="F6" s="16"/>
    </row>
    <row r="7" spans="1:6" ht="18">
      <c r="A7" s="22" t="s">
        <v>138</v>
      </c>
      <c r="B7" s="66" t="s">
        <v>14</v>
      </c>
      <c r="C7" s="190">
        <f>SUM(C5:C6)</f>
        <v>1</v>
      </c>
      <c r="D7" s="66" t="s">
        <v>14</v>
      </c>
      <c r="E7" s="190">
        <f>SUM(E5:E6)</f>
        <v>1</v>
      </c>
      <c r="F7" s="16"/>
    </row>
    <row r="8" spans="1:6" ht="18">
      <c r="A8" s="180"/>
      <c r="B8" s="192"/>
      <c r="C8" s="192"/>
      <c r="D8" s="192"/>
      <c r="E8" s="192"/>
      <c r="F8" s="16"/>
    </row>
    <row r="9" spans="1:6" ht="18">
      <c r="A9" s="205" t="s">
        <v>86</v>
      </c>
      <c r="B9" s="190"/>
      <c r="C9" s="190"/>
      <c r="D9" s="190"/>
      <c r="E9" s="190"/>
      <c r="F9" s="16"/>
    </row>
    <row r="10" spans="1:6" ht="18">
      <c r="A10" s="22" t="s">
        <v>136</v>
      </c>
      <c r="B10" s="190">
        <v>73</v>
      </c>
      <c r="C10" s="190">
        <v>221</v>
      </c>
      <c r="D10" s="190">
        <v>25</v>
      </c>
      <c r="E10" s="190">
        <f>SUM(B10:D10)</f>
        <v>319</v>
      </c>
      <c r="F10" s="16"/>
    </row>
    <row r="11" spans="1:6" ht="18">
      <c r="A11" s="22" t="s">
        <v>137</v>
      </c>
      <c r="B11" s="190">
        <v>63</v>
      </c>
      <c r="C11" s="204">
        <v>391</v>
      </c>
      <c r="D11" s="66" t="s">
        <v>14</v>
      </c>
      <c r="E11" s="190">
        <f>SUM(B11:D11)</f>
        <v>454</v>
      </c>
      <c r="F11" s="16"/>
    </row>
    <row r="12" spans="1:6" ht="18">
      <c r="A12" s="22" t="s">
        <v>138</v>
      </c>
      <c r="B12" s="190">
        <f>SUM(B10:B11)</f>
        <v>136</v>
      </c>
      <c r="C12" s="190">
        <f>SUM(C10:C11)</f>
        <v>612</v>
      </c>
      <c r="D12" s="190">
        <f>SUM(D10:D11)</f>
        <v>25</v>
      </c>
      <c r="E12" s="190">
        <f>SUM(E10:E11)</f>
        <v>773</v>
      </c>
      <c r="F12" s="16"/>
    </row>
    <row r="13" spans="1:6" ht="18">
      <c r="A13" s="180"/>
      <c r="B13" s="192"/>
      <c r="C13" s="192"/>
      <c r="D13" s="192"/>
      <c r="E13" s="192"/>
      <c r="F13" s="16"/>
    </row>
    <row r="14" spans="1:6" ht="18">
      <c r="A14" s="68" t="s">
        <v>87</v>
      </c>
      <c r="B14" s="190"/>
      <c r="C14" s="190"/>
      <c r="D14" s="190"/>
      <c r="E14" s="190"/>
      <c r="F14" s="16"/>
    </row>
    <row r="15" spans="1:6" ht="18">
      <c r="A15" s="22" t="s">
        <v>136</v>
      </c>
      <c r="B15" s="190">
        <v>458</v>
      </c>
      <c r="C15" s="66" t="s">
        <v>14</v>
      </c>
      <c r="D15" s="190">
        <v>99</v>
      </c>
      <c r="E15" s="190">
        <f>SUM(B15:D15)</f>
        <v>557</v>
      </c>
      <c r="F15" s="16"/>
    </row>
    <row r="16" spans="1:6" ht="18">
      <c r="A16" s="22" t="s">
        <v>137</v>
      </c>
      <c r="B16" s="190">
        <v>340</v>
      </c>
      <c r="C16" s="66" t="s">
        <v>14</v>
      </c>
      <c r="D16" s="66" t="s">
        <v>14</v>
      </c>
      <c r="E16" s="190">
        <f>SUM(B16:D16)</f>
        <v>340</v>
      </c>
      <c r="F16" s="16"/>
    </row>
    <row r="17" spans="1:6" ht="18">
      <c r="A17" s="22" t="s">
        <v>138</v>
      </c>
      <c r="B17" s="190">
        <f>SUM(B15:B16)</f>
        <v>798</v>
      </c>
      <c r="C17" s="66" t="s">
        <v>14</v>
      </c>
      <c r="D17" s="190">
        <f>SUM(D15:D16)</f>
        <v>99</v>
      </c>
      <c r="E17" s="190">
        <f>SUM(E15:E16)</f>
        <v>897</v>
      </c>
      <c r="F17" s="16"/>
    </row>
    <row r="18" spans="1:6" ht="18">
      <c r="A18" s="180"/>
      <c r="B18" s="192"/>
      <c r="C18" s="192"/>
      <c r="D18" s="192"/>
      <c r="E18" s="192"/>
      <c r="F18" s="16"/>
    </row>
    <row r="19" spans="1:6" ht="18">
      <c r="A19" s="68" t="s">
        <v>88</v>
      </c>
      <c r="B19" s="190"/>
      <c r="C19" s="190"/>
      <c r="D19" s="190"/>
      <c r="E19" s="190"/>
      <c r="F19" s="16"/>
    </row>
    <row r="20" spans="1:9" ht="18">
      <c r="A20" s="22" t="s">
        <v>136</v>
      </c>
      <c r="B20" s="190">
        <v>497</v>
      </c>
      <c r="C20" s="66" t="s">
        <v>14</v>
      </c>
      <c r="D20" s="190">
        <v>80</v>
      </c>
      <c r="E20" s="190">
        <f>SUM(B20:D20)</f>
        <v>577</v>
      </c>
      <c r="F20" s="16"/>
      <c r="G20" s="179"/>
      <c r="I20" s="179"/>
    </row>
    <row r="21" spans="1:7" ht="18">
      <c r="A21" s="22" t="s">
        <v>137</v>
      </c>
      <c r="B21" s="190">
        <v>504</v>
      </c>
      <c r="C21" s="206" t="s">
        <v>244</v>
      </c>
      <c r="D21" s="66" t="s">
        <v>14</v>
      </c>
      <c r="E21" s="190">
        <f>SUM(B21:D21)</f>
        <v>504</v>
      </c>
      <c r="F21" s="16"/>
      <c r="G21" s="179"/>
    </row>
    <row r="22" spans="1:7" ht="18">
      <c r="A22" s="22" t="s">
        <v>243</v>
      </c>
      <c r="B22" s="190">
        <v>0</v>
      </c>
      <c r="C22" s="66" t="s">
        <v>14</v>
      </c>
      <c r="D22" s="66" t="s">
        <v>14</v>
      </c>
      <c r="E22" s="190"/>
      <c r="F22" s="16"/>
      <c r="G22" s="179"/>
    </row>
    <row r="23" spans="1:6" ht="18">
      <c r="A23" s="22" t="s">
        <v>138</v>
      </c>
      <c r="B23" s="190">
        <f>SUM(B20:B22)</f>
        <v>1001</v>
      </c>
      <c r="C23" s="190">
        <v>2</v>
      </c>
      <c r="D23" s="190">
        <f>SUM(D20:D21)</f>
        <v>80</v>
      </c>
      <c r="E23" s="190">
        <f>SUM(E20:E21)</f>
        <v>1081</v>
      </c>
      <c r="F23" s="16"/>
    </row>
    <row r="24" spans="1:6" ht="18">
      <c r="A24" s="180"/>
      <c r="B24" s="192"/>
      <c r="C24" s="192"/>
      <c r="D24" s="192"/>
      <c r="E24" s="192"/>
      <c r="F24" s="16"/>
    </row>
    <row r="25" spans="1:6" ht="18">
      <c r="A25" s="68" t="s">
        <v>89</v>
      </c>
      <c r="B25" s="190"/>
      <c r="C25" s="190"/>
      <c r="D25" s="190"/>
      <c r="E25" s="190"/>
      <c r="F25" s="16"/>
    </row>
    <row r="26" spans="1:6" ht="18">
      <c r="A26" s="22" t="s">
        <v>136</v>
      </c>
      <c r="B26" s="190">
        <v>124</v>
      </c>
      <c r="C26" s="66" t="s">
        <v>14</v>
      </c>
      <c r="D26" s="190">
        <v>22</v>
      </c>
      <c r="E26" s="190">
        <f>SUM(B26:D26)</f>
        <v>146</v>
      </c>
      <c r="F26" s="16"/>
    </row>
    <row r="27" spans="1:6" ht="18">
      <c r="A27" s="22" t="s">
        <v>137</v>
      </c>
      <c r="B27" s="190">
        <v>174</v>
      </c>
      <c r="C27" s="66" t="s">
        <v>14</v>
      </c>
      <c r="D27" s="66" t="s">
        <v>14</v>
      </c>
      <c r="E27" s="190">
        <v>226</v>
      </c>
      <c r="F27" s="16"/>
    </row>
    <row r="28" spans="1:6" ht="18">
      <c r="A28" s="22" t="s">
        <v>138</v>
      </c>
      <c r="B28" s="190">
        <f>SUM(B26:B27)</f>
        <v>298</v>
      </c>
      <c r="C28" s="190">
        <f>SUM(C26:C27)</f>
        <v>0</v>
      </c>
      <c r="D28" s="190">
        <f>SUM(D26:D27)</f>
        <v>22</v>
      </c>
      <c r="E28" s="190">
        <f>SUM(E26:E27)</f>
        <v>372</v>
      </c>
      <c r="F28" s="16"/>
    </row>
    <row r="29" spans="1:6" ht="18">
      <c r="A29" s="180"/>
      <c r="B29" s="192"/>
      <c r="C29" s="192"/>
      <c r="D29" s="192"/>
      <c r="E29" s="192"/>
      <c r="F29" s="16"/>
    </row>
    <row r="30" spans="1:6" ht="18">
      <c r="A30" s="68" t="s">
        <v>90</v>
      </c>
      <c r="B30" s="190"/>
      <c r="C30" s="190"/>
      <c r="D30" s="190"/>
      <c r="E30" s="190"/>
      <c r="F30" s="16"/>
    </row>
    <row r="31" spans="1:6" ht="18">
      <c r="A31" s="22" t="s">
        <v>136</v>
      </c>
      <c r="B31" s="190">
        <v>54</v>
      </c>
      <c r="C31" s="66" t="s">
        <v>14</v>
      </c>
      <c r="D31" s="190">
        <v>5</v>
      </c>
      <c r="E31" s="190">
        <f>SUM(B31:D31)</f>
        <v>59</v>
      </c>
      <c r="F31" s="16"/>
    </row>
    <row r="32" spans="1:6" ht="18">
      <c r="A32" s="24" t="s">
        <v>137</v>
      </c>
      <c r="B32" s="191">
        <v>93</v>
      </c>
      <c r="C32" s="66" t="s">
        <v>14</v>
      </c>
      <c r="D32" s="66" t="s">
        <v>14</v>
      </c>
      <c r="E32" s="191">
        <f>SUM(B32:D32)</f>
        <v>93</v>
      </c>
      <c r="F32" s="16"/>
    </row>
    <row r="33" spans="1:6" ht="18">
      <c r="A33" s="193" t="s">
        <v>138</v>
      </c>
      <c r="B33" s="194">
        <f>SUM(B31:B32)</f>
        <v>147</v>
      </c>
      <c r="C33" s="195" t="s">
        <v>14</v>
      </c>
      <c r="D33" s="194">
        <f>SUM(D31:D32)</f>
        <v>5</v>
      </c>
      <c r="E33" s="194">
        <f>SUM(E31:E32)</f>
        <v>152</v>
      </c>
      <c r="F33" s="16"/>
    </row>
    <row r="34" spans="1:6" ht="18">
      <c r="A34" s="24"/>
      <c r="B34" s="191"/>
      <c r="C34" s="207"/>
      <c r="D34" s="191"/>
      <c r="E34" s="191"/>
      <c r="F34" s="16"/>
    </row>
    <row r="35" spans="1:6" ht="18">
      <c r="A35" s="68" t="s">
        <v>236</v>
      </c>
      <c r="B35" s="190"/>
      <c r="C35" s="190"/>
      <c r="D35" s="190"/>
      <c r="E35" s="190"/>
      <c r="F35" s="16"/>
    </row>
    <row r="36" spans="1:6" ht="18">
      <c r="A36" s="22" t="s">
        <v>136</v>
      </c>
      <c r="B36" s="190">
        <v>0</v>
      </c>
      <c r="C36" s="66" t="s">
        <v>14</v>
      </c>
      <c r="D36" s="190" t="s">
        <v>14</v>
      </c>
      <c r="E36" s="190">
        <f>SUM(B36:D36)</f>
        <v>0</v>
      </c>
      <c r="F36" s="16"/>
    </row>
    <row r="37" spans="1:6" ht="18">
      <c r="A37" s="24" t="s">
        <v>137</v>
      </c>
      <c r="B37" s="191">
        <v>0</v>
      </c>
      <c r="C37" s="66" t="s">
        <v>14</v>
      </c>
      <c r="D37" s="66" t="s">
        <v>14</v>
      </c>
      <c r="E37" s="191">
        <f>SUM(B37:D37)</f>
        <v>0</v>
      </c>
      <c r="F37" s="16"/>
    </row>
    <row r="38" spans="1:6" ht="18">
      <c r="A38" s="193" t="s">
        <v>138</v>
      </c>
      <c r="B38" s="194">
        <f>SUM(B36:B37)</f>
        <v>0</v>
      </c>
      <c r="C38" s="195" t="s">
        <v>14</v>
      </c>
      <c r="D38" s="194" t="s">
        <v>14</v>
      </c>
      <c r="E38" s="194">
        <f>SUM(E36:E37)</f>
        <v>0</v>
      </c>
      <c r="F38" s="16"/>
    </row>
    <row r="39" spans="1:6" ht="18">
      <c r="A39" s="15"/>
      <c r="B39" s="190"/>
      <c r="C39" s="190"/>
      <c r="D39" s="190"/>
      <c r="E39" s="190"/>
      <c r="F39" s="16"/>
    </row>
    <row r="40" spans="1:6" ht="18">
      <c r="A40" s="208" t="s">
        <v>136</v>
      </c>
      <c r="B40" s="190">
        <f>B10+B15+B20+B26+B31+B36</f>
        <v>1206</v>
      </c>
      <c r="C40" s="190">
        <f>SUM(C5,C10)</f>
        <v>222</v>
      </c>
      <c r="D40" s="190">
        <f>SUM(D12,D17,D23,D28,D33)</f>
        <v>231</v>
      </c>
      <c r="E40" s="190">
        <f>SUM(B40:D40)</f>
        <v>1659</v>
      </c>
      <c r="F40" s="16"/>
    </row>
    <row r="41" spans="1:6" ht="18">
      <c r="A41" s="123"/>
      <c r="B41" s="190"/>
      <c r="C41" s="190"/>
      <c r="D41" s="190"/>
      <c r="E41" s="190"/>
      <c r="F41" s="16"/>
    </row>
    <row r="42" spans="1:6" ht="18">
      <c r="A42" s="209" t="s">
        <v>137</v>
      </c>
      <c r="B42" s="191">
        <f>B11+B16+B21+B27+B32+B37</f>
        <v>1174</v>
      </c>
      <c r="C42" s="191">
        <f>SUM(C6,C11,C21)</f>
        <v>391</v>
      </c>
      <c r="D42" s="207" t="s">
        <v>14</v>
      </c>
      <c r="E42" s="191">
        <f>SUM(B42:D42)</f>
        <v>1565</v>
      </c>
      <c r="F42" s="16"/>
    </row>
    <row r="43" spans="1:8" ht="18">
      <c r="A43" s="209"/>
      <c r="B43" s="191"/>
      <c r="C43" s="191"/>
      <c r="D43" s="207"/>
      <c r="E43" s="191"/>
      <c r="F43" s="16"/>
      <c r="H43" s="157"/>
    </row>
    <row r="44" spans="1:6" ht="18">
      <c r="A44" s="209" t="s">
        <v>236</v>
      </c>
      <c r="B44" s="191">
        <f>B22</f>
        <v>0</v>
      </c>
      <c r="C44" s="191">
        <v>0</v>
      </c>
      <c r="D44" s="207">
        <v>0</v>
      </c>
      <c r="E44" s="191">
        <f>SUM(B44:D44)</f>
        <v>0</v>
      </c>
      <c r="F44" s="16"/>
    </row>
    <row r="45" spans="1:6" ht="18">
      <c r="A45" s="210"/>
      <c r="B45" s="194"/>
      <c r="C45" s="190"/>
      <c r="D45" s="194"/>
      <c r="E45" s="194"/>
      <c r="F45" s="16"/>
    </row>
    <row r="46" spans="1:6" ht="18.75" thickBot="1">
      <c r="A46" s="211" t="s">
        <v>8</v>
      </c>
      <c r="B46" s="212">
        <f>SUM(B40,B42,B44)</f>
        <v>2380</v>
      </c>
      <c r="C46" s="213">
        <f>SUM(C7,C12,C23,C28,C33,C38)</f>
        <v>615</v>
      </c>
      <c r="D46" s="212">
        <f>SUM(D7,D12,D17,D23,D28,D33,D38)</f>
        <v>231</v>
      </c>
      <c r="E46" s="212">
        <f>SUM(B46:D46)</f>
        <v>3226</v>
      </c>
      <c r="F46" s="16"/>
    </row>
    <row r="47" spans="1:6" s="217" customFormat="1" ht="13.5" customHeight="1">
      <c r="A47" s="214" t="s">
        <v>283</v>
      </c>
      <c r="B47" s="215"/>
      <c r="C47" s="215"/>
      <c r="D47" s="215"/>
      <c r="E47" s="215"/>
      <c r="F47" s="216"/>
    </row>
    <row r="48" spans="1:6" s="217" customFormat="1" ht="13.5" customHeight="1">
      <c r="A48" s="214" t="s">
        <v>268</v>
      </c>
      <c r="B48" s="215"/>
      <c r="C48" s="215"/>
      <c r="D48" s="215"/>
      <c r="E48" s="215"/>
      <c r="F48" s="216"/>
    </row>
    <row r="49" spans="1:6" s="217" customFormat="1" ht="13.5" customHeight="1">
      <c r="A49" s="218" t="s">
        <v>269</v>
      </c>
      <c r="B49" s="215"/>
      <c r="C49" s="215"/>
      <c r="D49" s="215"/>
      <c r="E49" s="215"/>
      <c r="F49" s="216"/>
    </row>
    <row r="50" spans="1:6" ht="18">
      <c r="A50" s="52"/>
      <c r="B50" s="16"/>
      <c r="C50" s="16"/>
      <c r="D50" s="16"/>
      <c r="E50" s="16"/>
      <c r="F50" s="16"/>
    </row>
    <row r="51" spans="1:6" ht="18">
      <c r="A51" s="16"/>
      <c r="B51" s="16"/>
      <c r="C51" s="16"/>
      <c r="D51" s="16"/>
      <c r="E51" s="16"/>
      <c r="F51" s="16"/>
    </row>
    <row r="52" spans="1:6" ht="18">
      <c r="A52" s="16"/>
      <c r="B52" s="16"/>
      <c r="C52" s="16"/>
      <c r="D52" s="16"/>
      <c r="E52" s="16"/>
      <c r="F52" s="16"/>
    </row>
  </sheetData>
  <sheetProtection/>
  <mergeCells count="3">
    <mergeCell ref="A1:E1"/>
    <mergeCell ref="A2:A3"/>
    <mergeCell ref="B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1" r:id="rId1"/>
  <rowBreaks count="1" manualBreakCount="1">
    <brk id="50" max="4" man="1"/>
  </rowBreaks>
  <ignoredErrors>
    <ignoredError sqref="A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</dc:creator>
  <cp:keywords/>
  <dc:description/>
  <cp:lastModifiedBy>123</cp:lastModifiedBy>
  <cp:lastPrinted>2021-09-08T14:28:21Z</cp:lastPrinted>
  <dcterms:created xsi:type="dcterms:W3CDTF">2016-03-17T21:53:40Z</dcterms:created>
  <dcterms:modified xsi:type="dcterms:W3CDTF">2023-08-10T01:18:23Z</dcterms:modified>
  <cp:category/>
  <cp:version/>
  <cp:contentType/>
  <cp:contentStatus/>
</cp:coreProperties>
</file>